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99A36F6F-8E69-401C-9FC5-ED63B547EE03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'!$A$1:$H$39</definedName>
    <definedName name="_xlnm.Print_Area" localSheetId="6">'թիվ 2 մեդ '!$A$1:$H$37</definedName>
    <definedName name="_xlnm.Print_Area" localSheetId="16">'Լուսակունքի մանկապարտեզ '!$A$1:$G$29</definedName>
    <definedName name="_xlnm.Print_Area" localSheetId="18">'Ծովակի մանկապարտեզ '!$A$1:$G$31</definedName>
    <definedName name="_xlnm.Print_Area" localSheetId="20">'Կարճաղբյուրի մանկապարտեզ  '!$A$1:$G$33</definedName>
    <definedName name="_xlnm.Print_Area" localSheetId="0">'կոմունալ տնտեսություն '!$A$1:$G$61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'!$A$1:$G$44</definedName>
    <definedName name="_xlnm.Print_Area" localSheetId="13">'Սոթքի մանկապարտեզ '!$A$1:$G$46</definedName>
    <definedName name="_xlnm.Print_Area" localSheetId="19">'Վարդենիսի բանավան'!$A$1:$G$35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E21" i="37" l="1"/>
  <c r="G21" i="37" s="1"/>
  <c r="F21" i="37"/>
  <c r="G40" i="30"/>
  <c r="D40" i="30"/>
  <c r="E39" i="30"/>
  <c r="E40" i="30"/>
  <c r="G39" i="30"/>
  <c r="C40" i="30"/>
  <c r="F39" i="30"/>
  <c r="F40" i="30"/>
  <c r="H9" i="23"/>
  <c r="G7" i="40"/>
  <c r="D26" i="40"/>
  <c r="E25" i="40"/>
  <c r="G25" i="40"/>
  <c r="C26" i="40"/>
  <c r="F25" i="40"/>
  <c r="E14" i="41"/>
  <c r="G14" i="41"/>
  <c r="F14" i="41"/>
  <c r="F24" i="40"/>
  <c r="E24" i="40"/>
  <c r="G24" i="40" s="1"/>
  <c r="E24" i="3"/>
  <c r="F23" i="3"/>
  <c r="D24" i="3"/>
  <c r="C24" i="3"/>
  <c r="E38" i="30"/>
  <c r="F38" i="30"/>
  <c r="D19" i="29"/>
  <c r="D20" i="38"/>
  <c r="G38" i="30" l="1"/>
  <c r="E30" i="15"/>
  <c r="F27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D25" i="39"/>
  <c r="E24" i="39"/>
  <c r="G24" i="39" s="1"/>
  <c r="C25" i="39"/>
  <c r="F24" i="39"/>
  <c r="D20" i="31"/>
  <c r="E19" i="31"/>
  <c r="G19" i="31" s="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G39" i="27" s="1"/>
  <c r="E13" i="27"/>
  <c r="G13" i="27" s="1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D29" i="44"/>
  <c r="E28" i="44"/>
  <c r="G28" i="44" s="1"/>
  <c r="C29" i="44"/>
  <c r="F28" i="44"/>
  <c r="E27" i="44"/>
  <c r="F27" i="44"/>
  <c r="E26" i="44"/>
  <c r="F26" i="44"/>
  <c r="H20" i="40"/>
  <c r="H16" i="40"/>
  <c r="H15" i="40"/>
  <c r="H20" i="38"/>
  <c r="H8" i="37"/>
  <c r="H24" i="37" s="1"/>
  <c r="H24" i="36"/>
  <c r="H33" i="36" s="1"/>
  <c r="H34" i="7"/>
  <c r="E25" i="44"/>
  <c r="F25" i="44"/>
  <c r="E24" i="44"/>
  <c r="G24" i="44" s="1"/>
  <c r="F24" i="44"/>
  <c r="E8" i="44"/>
  <c r="F8" i="44"/>
  <c r="G8" i="44"/>
  <c r="F23" i="44"/>
  <c r="E23" i="44"/>
  <c r="F22" i="44"/>
  <c r="E22" i="44"/>
  <c r="G22" i="44" s="1"/>
  <c r="F21" i="44"/>
  <c r="E21" i="44"/>
  <c r="G21" i="44" s="1"/>
  <c r="F19" i="44"/>
  <c r="E19" i="44"/>
  <c r="F18" i="44"/>
  <c r="E18" i="44"/>
  <c r="G18" i="44" s="1"/>
  <c r="F17" i="44"/>
  <c r="E17" i="44"/>
  <c r="G17" i="44" s="1"/>
  <c r="F16" i="44"/>
  <c r="E16" i="44"/>
  <c r="F15" i="44"/>
  <c r="E15" i="44"/>
  <c r="F14" i="44"/>
  <c r="E14" i="44"/>
  <c r="G14" i="44" s="1"/>
  <c r="F13" i="44"/>
  <c r="E13" i="44"/>
  <c r="F12" i="44"/>
  <c r="E12" i="44"/>
  <c r="G12" i="44" s="1"/>
  <c r="F11" i="44"/>
  <c r="E11" i="44"/>
  <c r="G11" i="44" s="1"/>
  <c r="F10" i="44"/>
  <c r="E10" i="44"/>
  <c r="F9" i="44"/>
  <c r="E9" i="44"/>
  <c r="G9" i="44" s="1"/>
  <c r="F7" i="44"/>
  <c r="E7" i="44"/>
  <c r="G7" i="44" s="1"/>
  <c r="E17" i="30"/>
  <c r="E29" i="27"/>
  <c r="E28" i="27"/>
  <c r="F29" i="27"/>
  <c r="F28" i="27"/>
  <c r="E24" i="27"/>
  <c r="F24" i="27"/>
  <c r="H26" i="40" l="1"/>
  <c r="G27" i="44"/>
  <c r="G10" i="44"/>
  <c r="G13" i="44"/>
  <c r="G16" i="44"/>
  <c r="G19" i="44"/>
  <c r="G23" i="44"/>
  <c r="G25" i="44"/>
  <c r="F29" i="44"/>
  <c r="G26" i="44"/>
  <c r="G24" i="27"/>
  <c r="E29" i="44"/>
  <c r="G15" i="44"/>
  <c r="G29" i="27"/>
  <c r="G28" i="27"/>
  <c r="G28" i="15"/>
  <c r="H27" i="15"/>
  <c r="E28" i="15"/>
  <c r="C28" i="15"/>
  <c r="D44" i="6"/>
  <c r="E42" i="6"/>
  <c r="G42" i="6"/>
  <c r="C44" i="6"/>
  <c r="F42" i="6"/>
  <c r="E41" i="6"/>
  <c r="F41" i="6"/>
  <c r="E13" i="41"/>
  <c r="F13" i="41"/>
  <c r="E31" i="7"/>
  <c r="G31" i="7" s="1"/>
  <c r="G20" i="25"/>
  <c r="G41" i="6" l="1"/>
  <c r="G29" i="44"/>
  <c r="G13" i="41"/>
  <c r="H20" i="25"/>
  <c r="G10" i="25"/>
  <c r="H10" i="25" s="1"/>
  <c r="G11" i="25"/>
  <c r="H11" i="25" s="1"/>
  <c r="G12" i="25"/>
  <c r="G13" i="25"/>
  <c r="H13" i="25" s="1"/>
  <c r="G14" i="25"/>
  <c r="G15" i="25"/>
  <c r="H15" i="25" s="1"/>
  <c r="G16" i="25"/>
  <c r="H16" i="25" s="1"/>
  <c r="G18" i="25"/>
  <c r="H18" i="25" s="1"/>
  <c r="G19" i="25"/>
  <c r="G21" i="25"/>
  <c r="G23" i="25"/>
  <c r="G24" i="25"/>
  <c r="G25" i="25"/>
  <c r="G26" i="25"/>
  <c r="H26" i="25" s="1"/>
  <c r="G27" i="25"/>
  <c r="G28" i="25"/>
  <c r="H28" i="25" s="1"/>
  <c r="G29" i="25"/>
  <c r="G30" i="25"/>
  <c r="G31" i="25"/>
  <c r="H31" i="25" s="1"/>
  <c r="G32" i="25"/>
  <c r="H32" i="25" s="1"/>
  <c r="G33" i="25"/>
  <c r="G34" i="25"/>
  <c r="G9" i="25"/>
  <c r="H17" i="25"/>
  <c r="H22" i="25"/>
  <c r="H25" i="25"/>
  <c r="H27" i="25"/>
  <c r="H30" i="25"/>
  <c r="H12" i="25"/>
  <c r="H14" i="25"/>
  <c r="H19" i="25"/>
  <c r="H24" i="25"/>
  <c r="H33" i="25"/>
  <c r="H34" i="25"/>
  <c r="E18" i="38"/>
  <c r="F18" i="38"/>
  <c r="D24" i="37"/>
  <c r="E23" i="37"/>
  <c r="C24" i="37"/>
  <c r="F23" i="37"/>
  <c r="D34" i="35"/>
  <c r="E33" i="35"/>
  <c r="G33" i="35" s="1"/>
  <c r="C34" i="35"/>
  <c r="F33" i="35"/>
  <c r="E15" i="34"/>
  <c r="G15" i="34" s="1"/>
  <c r="F15" i="34"/>
  <c r="E16" i="31"/>
  <c r="G16" i="31" s="1"/>
  <c r="F16" i="31"/>
  <c r="H26" i="15"/>
  <c r="H23" i="23"/>
  <c r="E23" i="40"/>
  <c r="F23" i="40"/>
  <c r="E17" i="38"/>
  <c r="F17" i="38"/>
  <c r="E16" i="38"/>
  <c r="G16" i="38" s="1"/>
  <c r="F16" i="38"/>
  <c r="C33" i="36"/>
  <c r="F32" i="36"/>
  <c r="E14" i="34"/>
  <c r="E13" i="34"/>
  <c r="G13" i="34" s="1"/>
  <c r="F14" i="34"/>
  <c r="F13" i="34"/>
  <c r="E15" i="31"/>
  <c r="F15" i="31"/>
  <c r="E14" i="31"/>
  <c r="F14" i="31"/>
  <c r="H17" i="15"/>
  <c r="H19" i="15"/>
  <c r="E22" i="37"/>
  <c r="F22" i="37"/>
  <c r="E23" i="39"/>
  <c r="F23" i="39"/>
  <c r="E49" i="27"/>
  <c r="F49" i="27"/>
  <c r="E24" i="30"/>
  <c r="E22" i="40"/>
  <c r="F22" i="40"/>
  <c r="E10" i="17"/>
  <c r="E7" i="39"/>
  <c r="E33" i="27"/>
  <c r="F33" i="27"/>
  <c r="E9" i="31"/>
  <c r="F42" i="27"/>
  <c r="E42" i="27"/>
  <c r="D57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26" i="40" s="1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G21" i="30" s="1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20" i="37" l="1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49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G29" i="6" s="1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F44" i="6" l="1"/>
  <c r="G33" i="6"/>
  <c r="E44" i="6"/>
  <c r="G23" i="6"/>
  <c r="G18" i="6"/>
  <c r="E50" i="27" l="1"/>
  <c r="E51" i="27"/>
  <c r="E52" i="27"/>
  <c r="E48" i="27"/>
  <c r="F52" i="27"/>
  <c r="F51" i="27"/>
  <c r="G51" i="27" s="1"/>
  <c r="F50" i="27"/>
  <c r="F48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C57" i="27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0" i="27" l="1"/>
  <c r="G52" i="27"/>
  <c r="G48" i="27"/>
  <c r="G17" i="27"/>
  <c r="G25" i="27"/>
  <c r="G27" i="27"/>
  <c r="G26" i="27"/>
  <c r="G45" i="27"/>
  <c r="G44" i="27"/>
  <c r="G23" i="27"/>
  <c r="G18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26" i="40" s="1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8" i="38" s="1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2" i="36"/>
  <c r="G15" i="36"/>
  <c r="F7" i="36"/>
  <c r="F8" i="35"/>
  <c r="G8" i="35" s="1"/>
  <c r="F9" i="35"/>
  <c r="G9" i="35" s="1"/>
  <c r="F10" i="35"/>
  <c r="F11" i="35"/>
  <c r="G11" i="35" s="1"/>
  <c r="F12" i="35"/>
  <c r="F13" i="35"/>
  <c r="G13" i="35" s="1"/>
  <c r="F14" i="35"/>
  <c r="G14" i="35" s="1"/>
  <c r="F15" i="35"/>
  <c r="F16" i="35"/>
  <c r="F17" i="35"/>
  <c r="G17" i="35" s="1"/>
  <c r="F18" i="35"/>
  <c r="F19" i="35"/>
  <c r="G19" i="35" s="1"/>
  <c r="F20" i="35"/>
  <c r="G20" i="35" s="1"/>
  <c r="F21" i="35"/>
  <c r="F22" i="35"/>
  <c r="F23" i="35"/>
  <c r="G23" i="35" s="1"/>
  <c r="F24" i="35"/>
  <c r="F25" i="35"/>
  <c r="G25" i="35" s="1"/>
  <c r="F26" i="35"/>
  <c r="G26" i="35" s="1"/>
  <c r="F27" i="35"/>
  <c r="F28" i="35"/>
  <c r="F29" i="35"/>
  <c r="G29" i="35" s="1"/>
  <c r="F30" i="35"/>
  <c r="F31" i="35"/>
  <c r="G31" i="35" s="1"/>
  <c r="F32" i="35"/>
  <c r="G32" i="35" s="1"/>
  <c r="G10" i="35"/>
  <c r="G12" i="35"/>
  <c r="G15" i="35"/>
  <c r="G16" i="35"/>
  <c r="G18" i="35"/>
  <c r="G21" i="35"/>
  <c r="G22" i="35"/>
  <c r="G24" i="35"/>
  <c r="G27" i="35"/>
  <c r="G28" i="35"/>
  <c r="G30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F8" i="31"/>
  <c r="F9" i="31"/>
  <c r="G9" i="31" s="1"/>
  <c r="F10" i="31"/>
  <c r="G10" i="31" s="1"/>
  <c r="F11" i="31"/>
  <c r="F12" i="31"/>
  <c r="F13" i="31"/>
  <c r="E8" i="31"/>
  <c r="E11" i="31"/>
  <c r="E12" i="31"/>
  <c r="E13" i="31"/>
  <c r="G13" i="31" s="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7" i="27"/>
  <c r="F53" i="27"/>
  <c r="F54" i="27"/>
  <c r="F55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6" i="27"/>
  <c r="E47" i="27"/>
  <c r="E53" i="27"/>
  <c r="E54" i="27"/>
  <c r="E55" i="27"/>
  <c r="F7" i="27"/>
  <c r="E7" i="27"/>
  <c r="C17" i="42"/>
  <c r="C17" i="41"/>
  <c r="C17" i="34"/>
  <c r="G11" i="31" l="1"/>
  <c r="G20" i="31" s="1"/>
  <c r="G8" i="24"/>
  <c r="G7" i="31"/>
  <c r="G7" i="34"/>
  <c r="F20" i="38"/>
  <c r="F20" i="31"/>
  <c r="F25" i="39"/>
  <c r="G15" i="39"/>
  <c r="E2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6" i="40" s="1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7" i="27"/>
  <c r="F57" i="27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5" i="39" l="1"/>
  <c r="G24" i="37"/>
  <c r="G20" i="38"/>
  <c r="G17" i="41"/>
  <c r="G17" i="34"/>
  <c r="G33" i="36"/>
  <c r="H22" i="23"/>
  <c r="H22" i="15"/>
  <c r="H30" i="15"/>
  <c r="G9" i="17"/>
  <c r="G10" i="17"/>
  <c r="I10" i="17" s="1"/>
  <c r="F29" i="24"/>
  <c r="E29" i="24"/>
  <c r="C29" i="24"/>
  <c r="I19" i="29"/>
  <c r="G7" i="30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7" i="23" l="1"/>
  <c r="H20" i="29" l="1"/>
  <c r="D20" i="29"/>
  <c r="G31" i="15"/>
  <c r="E31" i="15"/>
  <c r="G28" i="23"/>
  <c r="F28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18" i="29" s="1"/>
  <c r="I8" i="29"/>
  <c r="I10" i="29"/>
  <c r="I11" i="29"/>
  <c r="I12" i="29"/>
  <c r="I13" i="29"/>
  <c r="I14" i="29"/>
  <c r="G23" i="28" l="1"/>
  <c r="I20" i="29"/>
  <c r="G55" i="27"/>
  <c r="G54" i="27"/>
  <c r="G53" i="27"/>
  <c r="G47" i="27"/>
  <c r="G46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7" i="27" l="1"/>
  <c r="H35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8" i="15" l="1"/>
  <c r="H31" i="15" s="1"/>
  <c r="H11" i="17"/>
  <c r="I8" i="17"/>
  <c r="I11" i="17" s="1"/>
</calcChain>
</file>

<file path=xl/sharedStrings.xml><?xml version="1.0" encoding="utf-8"?>
<sst xmlns="http://schemas.openxmlformats.org/spreadsheetml/2006/main" count="883" uniqueCount="266">
  <si>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</si>
  <si>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</si>
  <si>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</si>
  <si>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</si>
  <si>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</si>
  <si>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</si>
  <si>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</si>
  <si>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</si>
  <si>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</si>
  <si>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</si>
  <si>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</si>
  <si>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</si>
  <si>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</si>
  <si>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</si>
  <si>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</si>
  <si>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</si>
  <si>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</si>
  <si>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</si>
  <si>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</si>
  <si>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</si>
  <si>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</si>
  <si>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</si>
  <si>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</si>
  <si>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</si>
  <si>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</si>
  <si>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</si>
  <si>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</si>
  <si>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</si>
  <si>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</si>
  <si>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</si>
  <si>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</si>
  <si>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</si>
  <si>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</si>
  <si>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</si>
  <si>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</si>
  <si>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</si>
  <si>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</si>
  <si>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</si>
  <si>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</si>
  <si>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</si>
  <si>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</si>
  <si>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</si>
  <si>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</si>
  <si>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</si>
  <si>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</si>
  <si>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</si>
  <si>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</si>
  <si>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</si>
  <si>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</si>
  <si>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</si>
  <si>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</si>
  <si>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</si>
  <si>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</si>
  <si>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</si>
  <si>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</si>
  <si>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</si>
  <si>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</si>
  <si>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</si>
  <si>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</si>
  <si>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</si>
  <si>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</si>
  <si>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</si>
  <si>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</si>
  <si>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</si>
  <si>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</si>
  <si>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</si>
  <si>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</si>
  <si>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</si>
  <si>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</si>
  <si>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</si>
  <si>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</si>
  <si>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</si>
  <si>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</si>
  <si>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</si>
  <si>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</si>
  <si>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</si>
  <si>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</si>
  <si>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</si>
  <si>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</si>
  <si>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</si>
  <si>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</si>
  <si>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</si>
  <si>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</si>
  <si>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</si>
  <si>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</si>
  <si>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</si>
  <si>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</si>
  <si>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</si>
  <si>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</si>
  <si>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</si>
  <si>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</si>
  <si>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</si>
  <si>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</si>
  <si>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</si>
  <si>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</si>
  <si>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</si>
  <si>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</si>
  <si>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</si>
  <si>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</si>
  <si>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</si>
  <si>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</si>
  <si>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</si>
  <si>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</si>
  <si>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</si>
  <si>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</si>
  <si>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</si>
  <si>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</si>
  <si>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</si>
  <si>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</si>
  <si>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</si>
  <si>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</si>
  <si>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</si>
  <si>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</si>
  <si>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</si>
  <si>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</si>
  <si>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</si>
  <si>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</si>
  <si>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</si>
  <si>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</si>
  <si>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</si>
  <si>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</si>
  <si>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</si>
  <si>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</si>
  <si>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</si>
  <si>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</si>
  <si>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</si>
  <si>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</si>
  <si>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</si>
  <si>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</si>
  <si>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</si>
  <si>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</si>
  <si>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</si>
  <si>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</si>
  <si>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</si>
  <si>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</si>
  <si>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</si>
  <si>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</si>
  <si>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</si>
  <si>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</si>
  <si>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</si>
  <si>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</si>
  <si>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</si>
  <si>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</si>
  <si>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</si>
  <si>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</si>
  <si>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</si>
  <si>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</si>
  <si>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</si>
  <si>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</si>
  <si>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</si>
  <si>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</si>
  <si>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</si>
  <si>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</si>
  <si>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</si>
  <si>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</si>
  <si>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</si>
  <si>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</si>
  <si>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</si>
  <si>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</si>
  <si>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</si>
  <si>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</si>
  <si>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</si>
  <si>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</si>
  <si>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</si>
  <si>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</si>
  <si>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</si>
  <si>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</si>
  <si>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</si>
  <si>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</si>
  <si>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</si>
  <si>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</si>
  <si>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</si>
  <si>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</si>
  <si>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</si>
  <si>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</si>
  <si>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</si>
  <si>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</si>
  <si>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</si>
  <si>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</si>
  <si>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</si>
  <si>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</si>
  <si>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</si>
  <si>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</si>
  <si>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</si>
  <si>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</si>
  <si>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</si>
  <si>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</si>
  <si>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</si>
  <si>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</si>
  <si>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</si>
  <si>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</si>
  <si>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</si>
  <si>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</si>
  <si>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</si>
  <si>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</si>
  <si>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</si>
  <si>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</si>
  <si>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</si>
  <si>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</si>
  <si>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</si>
  <si>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</si>
  <si>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</si>
  <si>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</si>
  <si>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</si>
  <si>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</si>
  <si>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</si>
  <si>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</si>
  <si>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</si>
  <si>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</si>
  <si>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</si>
  <si>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</si>
  <si>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</si>
  <si>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</si>
  <si>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</si>
  <si>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</si>
  <si>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</si>
  <si>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</si>
  <si>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</si>
  <si>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</si>
  <si>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</si>
  <si>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</si>
  <si>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</si>
  <si>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</si>
  <si>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</si>
  <si>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</si>
  <si>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</si>
  <si>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</si>
  <si>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</si>
  <si>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</si>
  <si>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</si>
  <si>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</si>
  <si>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</si>
  <si>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</si>
  <si>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</si>
  <si>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</si>
  <si>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</si>
  <si>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</si>
  <si>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</si>
  <si>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</si>
  <si>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</si>
  <si>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</si>
  <si>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</si>
  <si>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</si>
  <si>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</si>
  <si>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</si>
  <si>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</si>
  <si>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</si>
  <si>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</si>
  <si>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</si>
  <si>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</si>
  <si>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</si>
  <si>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</si>
  <si>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</si>
  <si>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</si>
  <si>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</si>
  <si>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</si>
  <si>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</si>
  <si>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</si>
  <si>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</si>
  <si>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</si>
  <si>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</si>
  <si>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Պահակ </t>
  </si>
  <si>
    <t>Դաշնակահար-նվագակցող</t>
  </si>
  <si>
    <t>Խաչաղբյուրի նախակ հավաքարար</t>
  </si>
  <si>
    <t xml:space="preserve">24.01.2025թ. N 6-Ա  </t>
  </si>
  <si>
    <t xml:space="preserve">24.01.2025թ. N 6-Ա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</si>
</sst>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b/>
      <i/>
      <sz val="14"/>
      <name val="Arial LatArm"/>
      <family val="2"/>
    </font>
    <font>
      <b/>
      <i/>
      <sz val="9"/>
      <name val="Arial LatArm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LatArm"/>
      <family val="2"/>
    </font>
    <font>
      <b/>
      <sz val="12"/>
      <name val="Arial LatArm"/>
      <family val="2"/>
    </font>
    <font>
      <sz val="11"/>
      <name val="Arial Armenian"/>
      <family val="2"/>
    </font>
    <font>
      <sz val="11"/>
      <color theme="1"/>
      <name val="Arial LatArm"/>
      <family val="2"/>
    </font>
    <font>
      <b/>
      <i/>
      <sz val="14"/>
      <color theme="1"/>
      <name val="Arial LatArm"/>
      <family val="2"/>
    </font>
    <font>
      <b/>
      <i/>
      <sz val="11"/>
      <color theme="1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4" fillId="0" borderId="0"/>
    <xf numFmtId="0" fontId="24" fillId="0" borderId="0"/>
  </cellStyleXfs>
  <cellXfs count="3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1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0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7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4" fillId="0" borderId="5" xfId="2" applyFont="1" applyBorder="1" applyAlignment="1">
      <alignment horizontal="left"/>
    </xf>
    <xf numFmtId="0" fontId="29" fillId="0" borderId="0" xfId="0" applyFont="1"/>
    <xf numFmtId="0" fontId="11" fillId="0" borderId="0" xfId="0" applyFont="1" applyAlignment="1">
      <alignment horizontal="left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3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horizontal="center"/>
    </xf>
    <xf numFmtId="0" fontId="31" fillId="0" borderId="3" xfId="0" applyFont="1" applyBorder="1"/>
    <xf numFmtId="0" fontId="27" fillId="2" borderId="4" xfId="0" applyFont="1" applyFill="1" applyBorder="1"/>
    <xf numFmtId="0" fontId="27" fillId="2" borderId="0" xfId="0" applyFont="1" applyFill="1"/>
    <xf numFmtId="0" fontId="31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1" fillId="0" borderId="0" xfId="0" applyFont="1"/>
    <xf numFmtId="0" fontId="16" fillId="0" borderId="3" xfId="2" applyFont="1" applyBorder="1"/>
    <xf numFmtId="0" fontId="32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4" fillId="0" borderId="0" xfId="0" applyFont="1"/>
    <xf numFmtId="0" fontId="33" fillId="0" borderId="0" xfId="0" applyFont="1"/>
    <xf numFmtId="0" fontId="6" fillId="0" borderId="32" xfId="2" applyFont="1" applyBorder="1"/>
    <xf numFmtId="0" fontId="14" fillId="0" borderId="7" xfId="0" applyFont="1" applyBorder="1"/>
    <xf numFmtId="0" fontId="35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6" fillId="0" borderId="28" xfId="2" applyFont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35" fillId="0" borderId="6" xfId="0" applyFont="1" applyBorder="1"/>
    <xf numFmtId="1" fontId="35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5" fillId="0" borderId="2" xfId="0" applyFont="1" applyBorder="1"/>
    <xf numFmtId="0" fontId="1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/>
    </xf>
    <xf numFmtId="0" fontId="14" fillId="0" borderId="2" xfId="0" applyFont="1" applyBorder="1"/>
    <xf numFmtId="0" fontId="35" fillId="0" borderId="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" fontId="35" fillId="0" borderId="2" xfId="0" applyNumberFormat="1" applyFont="1" applyBorder="1" applyAlignment="1">
      <alignment horizontal="right" wrapText="1"/>
    </xf>
    <xf numFmtId="1" fontId="35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27" fillId="2" borderId="3" xfId="0" applyFont="1" applyFill="1" applyBorder="1"/>
    <xf numFmtId="0" fontId="30" fillId="0" borderId="10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9" xfId="2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0" fillId="0" borderId="28" xfId="0" applyFont="1" applyBorder="1" applyAlignment="1">
      <alignment horizontal="right" wrapText="1"/>
    </xf>
    <xf numFmtId="0" fontId="14" fillId="0" borderId="21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7" xfId="2" applyFont="1" applyBorder="1" applyAlignment="1">
      <alignment horizontal="center"/>
    </xf>
    <xf numFmtId="0" fontId="27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2" fillId="0" borderId="22" xfId="0" applyFont="1" applyBorder="1"/>
    <xf numFmtId="0" fontId="41" fillId="0" borderId="0" xfId="0" applyFont="1"/>
    <xf numFmtId="0" fontId="42" fillId="0" borderId="0" xfId="0" applyFont="1"/>
    <xf numFmtId="0" fontId="37" fillId="0" borderId="0" xfId="0" applyFont="1"/>
    <xf numFmtId="0" fontId="43" fillId="0" borderId="0" xfId="0" applyFont="1"/>
    <xf numFmtId="0" fontId="44" fillId="0" borderId="0" xfId="0" applyFont="1"/>
    <xf numFmtId="0" fontId="38" fillId="0" borderId="0" xfId="0" applyFont="1" applyAlignment="1">
      <alignment horizontal="center"/>
    </xf>
    <xf numFmtId="0" fontId="46" fillId="0" borderId="0" xfId="0" applyFont="1"/>
    <xf numFmtId="0" fontId="27" fillId="0" borderId="0" xfId="0" applyFont="1" applyAlignment="1">
      <alignment horizontal="center" vertical="center" wrapText="1"/>
    </xf>
    <xf numFmtId="0" fontId="47" fillId="0" borderId="0" xfId="0" applyFont="1"/>
    <xf numFmtId="0" fontId="39" fillId="0" borderId="0" xfId="0" applyFont="1" applyAlignment="1">
      <alignment vertical="center"/>
    </xf>
    <xf numFmtId="0" fontId="48" fillId="0" borderId="0" xfId="0" applyFont="1"/>
    <xf numFmtId="0" fontId="4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7" fillId="0" borderId="7" xfId="0" applyFont="1" applyBorder="1"/>
    <xf numFmtId="0" fontId="31" fillId="0" borderId="3" xfId="0" applyFont="1" applyBorder="1" applyAlignment="1">
      <alignment horizontal="center"/>
    </xf>
    <xf numFmtId="0" fontId="27" fillId="0" borderId="4" xfId="0" applyFont="1" applyBorder="1"/>
    <xf numFmtId="0" fontId="31" fillId="0" borderId="3" xfId="0" applyFont="1" applyBorder="1" applyAlignment="1">
      <alignment wrapText="1"/>
    </xf>
    <xf numFmtId="0" fontId="30" fillId="0" borderId="6" xfId="0" applyFont="1" applyBorder="1" applyAlignment="1">
      <alignment horizontal="left"/>
    </xf>
    <xf numFmtId="0" fontId="30" fillId="0" borderId="6" xfId="0" applyFont="1" applyBorder="1"/>
    <xf numFmtId="0" fontId="16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6" fillId="0" borderId="0" xfId="2" applyFont="1" applyAlignment="1">
      <alignment horizontal="left" wrapText="1"/>
    </xf>
    <xf numFmtId="0" fontId="14" fillId="0" borderId="0" xfId="0" applyFont="1" applyAlignment="1">
      <alignment horizontal="center"/>
    </xf>
    <xf numFmtId="0" fontId="16" fillId="2" borderId="3" xfId="2" applyFont="1" applyFill="1" applyBorder="1"/>
    <xf numFmtId="0" fontId="32" fillId="2" borderId="0" xfId="0" applyFont="1" applyFill="1"/>
    <xf numFmtId="0" fontId="5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18" xfId="0" applyFont="1" applyBorder="1" applyAlignment="1">
      <alignment horizontal="left"/>
    </xf>
    <xf numFmtId="0" fontId="30" fillId="0" borderId="3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5" fillId="0" borderId="31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34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34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3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4" fillId="0" borderId="0" xfId="2" applyFont="1" applyAlignment="1">
      <alignment horizontal="left" vertical="center"/>
    </xf>
    <xf numFmtId="49" fontId="35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9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2" applyFont="1" applyAlignment="1">
      <alignment horizontal="left" vertical="center"/>
    </xf>
    <xf numFmtId="49" fontId="30" fillId="3" borderId="18" xfId="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  <xf numFmtId="0" fontId="51" fillId="0" borderId="0" xfId="0" applyFont="1"/>
    <xf numFmtId="0" fontId="35" fillId="0" borderId="28" xfId="0" applyFont="1" applyBorder="1" applyAlignment="1">
      <alignment horizontal="center"/>
    </xf>
    <xf numFmtId="0" fontId="35" fillId="0" borderId="28" xfId="0" applyFont="1" applyBorder="1"/>
    <xf numFmtId="0" fontId="0" fillId="0" borderId="0" xfId="0" applyFont="1"/>
    <xf numFmtId="0" fontId="34" fillId="0" borderId="0" xfId="0" applyFont="1"/>
    <xf numFmtId="0" fontId="52" fillId="0" borderId="0" xfId="0" applyFont="1"/>
    <xf numFmtId="0" fontId="5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53" fillId="3" borderId="0" xfId="0" applyFont="1" applyFill="1" applyAlignment="1">
      <alignment horizontal="center" vertical="center"/>
    </xf>
    <xf numFmtId="0" fontId="5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5" fillId="2" borderId="2" xfId="0" applyFont="1" applyFill="1" applyBorder="1"/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35" fillId="3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8" fillId="0" borderId="3" xfId="0" applyFont="1" applyBorder="1"/>
    <xf numFmtId="0" fontId="0" fillId="0" borderId="0" xfId="0" applyFont="1" applyAlignment="1">
      <alignment horizontal="right"/>
    </xf>
    <xf numFmtId="0" fontId="53" fillId="0" borderId="0" xfId="0" applyFont="1" applyAlignment="1">
      <alignment horizontal="right" vertical="center"/>
    </xf>
    <xf numFmtId="0" fontId="35" fillId="3" borderId="18" xfId="0" applyFont="1" applyFill="1" applyBorder="1" applyAlignment="1">
      <alignment horizontal="right"/>
    </xf>
    <xf numFmtId="0" fontId="18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18" fillId="0" borderId="5" xfId="0" applyFont="1" applyBorder="1"/>
    <xf numFmtId="0" fontId="18" fillId="0" borderId="13" xfId="0" applyFont="1" applyBorder="1"/>
    <xf numFmtId="0" fontId="14" fillId="0" borderId="2" xfId="0" applyFont="1" applyBorder="1" applyAlignment="1">
      <alignment horizontal="center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" fontId="35" fillId="0" borderId="2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14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35" fillId="0" borderId="19" xfId="2" applyFont="1" applyBorder="1" applyAlignment="1">
      <alignment horizontal="center" vertical="center" wrapText="1"/>
    </xf>
    <xf numFmtId="0" fontId="8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0" fontId="14" fillId="0" borderId="0" xfId="2" applyFont="1" applyAlignment="1">
      <alignment horizontal="center"/>
    </xf>
    <xf numFmtId="1" fontId="14" fillId="0" borderId="0" xfId="2" applyNumberFormat="1" applyFont="1" applyAlignment="1">
      <alignment horizontal="center"/>
    </xf>
    <xf numFmtId="0" fontId="36" fillId="0" borderId="0" xfId="2" applyFont="1"/>
    <xf numFmtId="1" fontId="36" fillId="0" borderId="0" xfId="2" applyNumberFormat="1" applyFont="1"/>
    <xf numFmtId="0" fontId="35" fillId="0" borderId="0" xfId="0" applyFont="1" applyAlignment="1">
      <alignment horizontal="left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43" zoomScaleNormal="100" workbookViewId="0">
      <selection activeCell="F3" sqref="F3:G3"/>
    </sheetView>
  </sheetViews>
  <sheetFormatPr defaultRowHeight="15" x14ac:dyDescent="0.25"/>
  <cols>
    <col min="1" max="1" width="4.85546875" style="146" customWidth="1"/>
    <col min="2" max="2" width="26.28515625" style="254" customWidth="1"/>
    <col min="3" max="3" width="11.28515625" style="253" customWidth="1"/>
    <col min="4" max="4" width="13.7109375" style="253" customWidth="1"/>
    <col min="5" max="5" width="12.85546875" style="253" customWidth="1"/>
    <col min="6" max="6" width="18" style="146" customWidth="1"/>
    <col min="7" max="7" width="16.140625" style="146" customWidth="1"/>
    <col min="8" max="8" width="14.28515625" style="146" customWidth="1"/>
    <col min="9" max="254" width="9.140625" style="146"/>
    <col min="255" max="255" width="4.85546875" style="146" customWidth="1"/>
    <col min="256" max="256" width="21" style="146" customWidth="1"/>
    <col min="257" max="257" width="29.5703125" style="146" customWidth="1"/>
    <col min="258" max="258" width="13.7109375" style="146" customWidth="1"/>
    <col min="259" max="259" width="17.140625" style="146" customWidth="1"/>
    <col min="260" max="260" width="16.85546875" style="146" customWidth="1"/>
    <col min="261" max="261" width="16.140625" style="146" customWidth="1"/>
    <col min="262" max="262" width="13" style="146" customWidth="1"/>
    <col min="263" max="510" width="9.140625" style="146"/>
    <col min="511" max="511" width="4.85546875" style="146" customWidth="1"/>
    <col min="512" max="512" width="21" style="146" customWidth="1"/>
    <col min="513" max="513" width="29.5703125" style="146" customWidth="1"/>
    <col min="514" max="514" width="13.7109375" style="146" customWidth="1"/>
    <col min="515" max="515" width="17.140625" style="146" customWidth="1"/>
    <col min="516" max="516" width="16.85546875" style="146" customWidth="1"/>
    <col min="517" max="517" width="16.140625" style="146" customWidth="1"/>
    <col min="518" max="518" width="13" style="146" customWidth="1"/>
    <col min="519" max="766" width="9.140625" style="146"/>
    <col min="767" max="767" width="4.85546875" style="146" customWidth="1"/>
    <col min="768" max="768" width="21" style="146" customWidth="1"/>
    <col min="769" max="769" width="29.5703125" style="146" customWidth="1"/>
    <col min="770" max="770" width="13.7109375" style="146" customWidth="1"/>
    <col min="771" max="771" width="17.140625" style="146" customWidth="1"/>
    <col min="772" max="772" width="16.85546875" style="146" customWidth="1"/>
    <col min="773" max="773" width="16.140625" style="146" customWidth="1"/>
    <col min="774" max="774" width="13" style="146" customWidth="1"/>
    <col min="775" max="1022" width="9.140625" style="146"/>
    <col min="1023" max="1023" width="4.85546875" style="146" customWidth="1"/>
    <col min="1024" max="1024" width="21" style="146" customWidth="1"/>
    <col min="1025" max="1025" width="29.5703125" style="146" customWidth="1"/>
    <col min="1026" max="1026" width="13.7109375" style="146" customWidth="1"/>
    <col min="1027" max="1027" width="17.140625" style="146" customWidth="1"/>
    <col min="1028" max="1028" width="16.85546875" style="146" customWidth="1"/>
    <col min="1029" max="1029" width="16.140625" style="146" customWidth="1"/>
    <col min="1030" max="1030" width="13" style="146" customWidth="1"/>
    <col min="1031" max="1278" width="9.140625" style="146"/>
    <col min="1279" max="1279" width="4.85546875" style="146" customWidth="1"/>
    <col min="1280" max="1280" width="21" style="146" customWidth="1"/>
    <col min="1281" max="1281" width="29.5703125" style="146" customWidth="1"/>
    <col min="1282" max="1282" width="13.7109375" style="146" customWidth="1"/>
    <col min="1283" max="1283" width="17.140625" style="146" customWidth="1"/>
    <col min="1284" max="1284" width="16.85546875" style="146" customWidth="1"/>
    <col min="1285" max="1285" width="16.140625" style="146" customWidth="1"/>
    <col min="1286" max="1286" width="13" style="146" customWidth="1"/>
    <col min="1287" max="1534" width="9.140625" style="146"/>
    <col min="1535" max="1535" width="4.85546875" style="146" customWidth="1"/>
    <col min="1536" max="1536" width="21" style="146" customWidth="1"/>
    <col min="1537" max="1537" width="29.5703125" style="146" customWidth="1"/>
    <col min="1538" max="1538" width="13.7109375" style="146" customWidth="1"/>
    <col min="1539" max="1539" width="17.140625" style="146" customWidth="1"/>
    <col min="1540" max="1540" width="16.85546875" style="146" customWidth="1"/>
    <col min="1541" max="1541" width="16.140625" style="146" customWidth="1"/>
    <col min="1542" max="1542" width="13" style="146" customWidth="1"/>
    <col min="1543" max="1790" width="9.140625" style="146"/>
    <col min="1791" max="1791" width="4.85546875" style="146" customWidth="1"/>
    <col min="1792" max="1792" width="21" style="146" customWidth="1"/>
    <col min="1793" max="1793" width="29.5703125" style="146" customWidth="1"/>
    <col min="1794" max="1794" width="13.7109375" style="146" customWidth="1"/>
    <col min="1795" max="1795" width="17.140625" style="146" customWidth="1"/>
    <col min="1796" max="1796" width="16.85546875" style="146" customWidth="1"/>
    <col min="1797" max="1797" width="16.140625" style="146" customWidth="1"/>
    <col min="1798" max="1798" width="13" style="146" customWidth="1"/>
    <col min="1799" max="2046" width="9.140625" style="146"/>
    <col min="2047" max="2047" width="4.85546875" style="146" customWidth="1"/>
    <col min="2048" max="2048" width="21" style="146" customWidth="1"/>
    <col min="2049" max="2049" width="29.5703125" style="146" customWidth="1"/>
    <col min="2050" max="2050" width="13.7109375" style="146" customWidth="1"/>
    <col min="2051" max="2051" width="17.140625" style="146" customWidth="1"/>
    <col min="2052" max="2052" width="16.85546875" style="146" customWidth="1"/>
    <col min="2053" max="2053" width="16.140625" style="146" customWidth="1"/>
    <col min="2054" max="2054" width="13" style="146" customWidth="1"/>
    <col min="2055" max="2302" width="9.140625" style="146"/>
    <col min="2303" max="2303" width="4.85546875" style="146" customWidth="1"/>
    <col min="2304" max="2304" width="21" style="146" customWidth="1"/>
    <col min="2305" max="2305" width="29.5703125" style="146" customWidth="1"/>
    <col min="2306" max="2306" width="13.7109375" style="146" customWidth="1"/>
    <col min="2307" max="2307" width="17.140625" style="146" customWidth="1"/>
    <col min="2308" max="2308" width="16.85546875" style="146" customWidth="1"/>
    <col min="2309" max="2309" width="16.140625" style="146" customWidth="1"/>
    <col min="2310" max="2310" width="13" style="146" customWidth="1"/>
    <col min="2311" max="2558" width="9.140625" style="146"/>
    <col min="2559" max="2559" width="4.85546875" style="146" customWidth="1"/>
    <col min="2560" max="2560" width="21" style="146" customWidth="1"/>
    <col min="2561" max="2561" width="29.5703125" style="146" customWidth="1"/>
    <col min="2562" max="2562" width="13.7109375" style="146" customWidth="1"/>
    <col min="2563" max="2563" width="17.140625" style="146" customWidth="1"/>
    <col min="2564" max="2564" width="16.85546875" style="146" customWidth="1"/>
    <col min="2565" max="2565" width="16.140625" style="146" customWidth="1"/>
    <col min="2566" max="2566" width="13" style="146" customWidth="1"/>
    <col min="2567" max="2814" width="9.140625" style="146"/>
    <col min="2815" max="2815" width="4.85546875" style="146" customWidth="1"/>
    <col min="2816" max="2816" width="21" style="146" customWidth="1"/>
    <col min="2817" max="2817" width="29.5703125" style="146" customWidth="1"/>
    <col min="2818" max="2818" width="13.7109375" style="146" customWidth="1"/>
    <col min="2819" max="2819" width="17.140625" style="146" customWidth="1"/>
    <col min="2820" max="2820" width="16.85546875" style="146" customWidth="1"/>
    <col min="2821" max="2821" width="16.140625" style="146" customWidth="1"/>
    <col min="2822" max="2822" width="13" style="146" customWidth="1"/>
    <col min="2823" max="3070" width="9.140625" style="146"/>
    <col min="3071" max="3071" width="4.85546875" style="146" customWidth="1"/>
    <col min="3072" max="3072" width="21" style="146" customWidth="1"/>
    <col min="3073" max="3073" width="29.5703125" style="146" customWidth="1"/>
    <col min="3074" max="3074" width="13.7109375" style="146" customWidth="1"/>
    <col min="3075" max="3075" width="17.140625" style="146" customWidth="1"/>
    <col min="3076" max="3076" width="16.85546875" style="146" customWidth="1"/>
    <col min="3077" max="3077" width="16.140625" style="146" customWidth="1"/>
    <col min="3078" max="3078" width="13" style="146" customWidth="1"/>
    <col min="3079" max="3326" width="9.140625" style="146"/>
    <col min="3327" max="3327" width="4.85546875" style="146" customWidth="1"/>
    <col min="3328" max="3328" width="21" style="146" customWidth="1"/>
    <col min="3329" max="3329" width="29.5703125" style="146" customWidth="1"/>
    <col min="3330" max="3330" width="13.7109375" style="146" customWidth="1"/>
    <col min="3331" max="3331" width="17.140625" style="146" customWidth="1"/>
    <col min="3332" max="3332" width="16.85546875" style="146" customWidth="1"/>
    <col min="3333" max="3333" width="16.140625" style="146" customWidth="1"/>
    <col min="3334" max="3334" width="13" style="146" customWidth="1"/>
    <col min="3335" max="3582" width="9.140625" style="146"/>
    <col min="3583" max="3583" width="4.85546875" style="146" customWidth="1"/>
    <col min="3584" max="3584" width="21" style="146" customWidth="1"/>
    <col min="3585" max="3585" width="29.5703125" style="146" customWidth="1"/>
    <col min="3586" max="3586" width="13.7109375" style="146" customWidth="1"/>
    <col min="3587" max="3587" width="17.140625" style="146" customWidth="1"/>
    <col min="3588" max="3588" width="16.85546875" style="146" customWidth="1"/>
    <col min="3589" max="3589" width="16.140625" style="146" customWidth="1"/>
    <col min="3590" max="3590" width="13" style="146" customWidth="1"/>
    <col min="3591" max="3838" width="9.140625" style="146"/>
    <col min="3839" max="3839" width="4.85546875" style="146" customWidth="1"/>
    <col min="3840" max="3840" width="21" style="146" customWidth="1"/>
    <col min="3841" max="3841" width="29.5703125" style="146" customWidth="1"/>
    <col min="3842" max="3842" width="13.7109375" style="146" customWidth="1"/>
    <col min="3843" max="3843" width="17.140625" style="146" customWidth="1"/>
    <col min="3844" max="3844" width="16.85546875" style="146" customWidth="1"/>
    <col min="3845" max="3845" width="16.140625" style="146" customWidth="1"/>
    <col min="3846" max="3846" width="13" style="146" customWidth="1"/>
    <col min="3847" max="4094" width="9.140625" style="146"/>
    <col min="4095" max="4095" width="4.85546875" style="146" customWidth="1"/>
    <col min="4096" max="4096" width="21" style="146" customWidth="1"/>
    <col min="4097" max="4097" width="29.5703125" style="146" customWidth="1"/>
    <col min="4098" max="4098" width="13.7109375" style="146" customWidth="1"/>
    <col min="4099" max="4099" width="17.140625" style="146" customWidth="1"/>
    <col min="4100" max="4100" width="16.85546875" style="146" customWidth="1"/>
    <col min="4101" max="4101" width="16.140625" style="146" customWidth="1"/>
    <col min="4102" max="4102" width="13" style="146" customWidth="1"/>
    <col min="4103" max="4350" width="9.140625" style="146"/>
    <col min="4351" max="4351" width="4.85546875" style="146" customWidth="1"/>
    <col min="4352" max="4352" width="21" style="146" customWidth="1"/>
    <col min="4353" max="4353" width="29.5703125" style="146" customWidth="1"/>
    <col min="4354" max="4354" width="13.7109375" style="146" customWidth="1"/>
    <col min="4355" max="4355" width="17.140625" style="146" customWidth="1"/>
    <col min="4356" max="4356" width="16.85546875" style="146" customWidth="1"/>
    <col min="4357" max="4357" width="16.140625" style="146" customWidth="1"/>
    <col min="4358" max="4358" width="13" style="146" customWidth="1"/>
    <col min="4359" max="4606" width="9.140625" style="146"/>
    <col min="4607" max="4607" width="4.85546875" style="146" customWidth="1"/>
    <col min="4608" max="4608" width="21" style="146" customWidth="1"/>
    <col min="4609" max="4609" width="29.5703125" style="146" customWidth="1"/>
    <col min="4610" max="4610" width="13.7109375" style="146" customWidth="1"/>
    <col min="4611" max="4611" width="17.140625" style="146" customWidth="1"/>
    <col min="4612" max="4612" width="16.85546875" style="146" customWidth="1"/>
    <col min="4613" max="4613" width="16.140625" style="146" customWidth="1"/>
    <col min="4614" max="4614" width="13" style="146" customWidth="1"/>
    <col min="4615" max="4862" width="9.140625" style="146"/>
    <col min="4863" max="4863" width="4.85546875" style="146" customWidth="1"/>
    <col min="4864" max="4864" width="21" style="146" customWidth="1"/>
    <col min="4865" max="4865" width="29.5703125" style="146" customWidth="1"/>
    <col min="4866" max="4866" width="13.7109375" style="146" customWidth="1"/>
    <col min="4867" max="4867" width="17.140625" style="146" customWidth="1"/>
    <col min="4868" max="4868" width="16.85546875" style="146" customWidth="1"/>
    <col min="4869" max="4869" width="16.140625" style="146" customWidth="1"/>
    <col min="4870" max="4870" width="13" style="146" customWidth="1"/>
    <col min="4871" max="5118" width="9.140625" style="146"/>
    <col min="5119" max="5119" width="4.85546875" style="146" customWidth="1"/>
    <col min="5120" max="5120" width="21" style="146" customWidth="1"/>
    <col min="5121" max="5121" width="29.5703125" style="146" customWidth="1"/>
    <col min="5122" max="5122" width="13.7109375" style="146" customWidth="1"/>
    <col min="5123" max="5123" width="17.140625" style="146" customWidth="1"/>
    <col min="5124" max="5124" width="16.85546875" style="146" customWidth="1"/>
    <col min="5125" max="5125" width="16.140625" style="146" customWidth="1"/>
    <col min="5126" max="5126" width="13" style="146" customWidth="1"/>
    <col min="5127" max="5374" width="9.140625" style="146"/>
    <col min="5375" max="5375" width="4.85546875" style="146" customWidth="1"/>
    <col min="5376" max="5376" width="21" style="146" customWidth="1"/>
    <col min="5377" max="5377" width="29.5703125" style="146" customWidth="1"/>
    <col min="5378" max="5378" width="13.7109375" style="146" customWidth="1"/>
    <col min="5379" max="5379" width="17.140625" style="146" customWidth="1"/>
    <col min="5380" max="5380" width="16.85546875" style="146" customWidth="1"/>
    <col min="5381" max="5381" width="16.140625" style="146" customWidth="1"/>
    <col min="5382" max="5382" width="13" style="146" customWidth="1"/>
    <col min="5383" max="5630" width="9.140625" style="146"/>
    <col min="5631" max="5631" width="4.85546875" style="146" customWidth="1"/>
    <col min="5632" max="5632" width="21" style="146" customWidth="1"/>
    <col min="5633" max="5633" width="29.5703125" style="146" customWidth="1"/>
    <col min="5634" max="5634" width="13.7109375" style="146" customWidth="1"/>
    <col min="5635" max="5635" width="17.140625" style="146" customWidth="1"/>
    <col min="5636" max="5636" width="16.85546875" style="146" customWidth="1"/>
    <col min="5637" max="5637" width="16.140625" style="146" customWidth="1"/>
    <col min="5638" max="5638" width="13" style="146" customWidth="1"/>
    <col min="5639" max="5886" width="9.140625" style="146"/>
    <col min="5887" max="5887" width="4.85546875" style="146" customWidth="1"/>
    <col min="5888" max="5888" width="21" style="146" customWidth="1"/>
    <col min="5889" max="5889" width="29.5703125" style="146" customWidth="1"/>
    <col min="5890" max="5890" width="13.7109375" style="146" customWidth="1"/>
    <col min="5891" max="5891" width="17.140625" style="146" customWidth="1"/>
    <col min="5892" max="5892" width="16.85546875" style="146" customWidth="1"/>
    <col min="5893" max="5893" width="16.140625" style="146" customWidth="1"/>
    <col min="5894" max="5894" width="13" style="146" customWidth="1"/>
    <col min="5895" max="6142" width="9.140625" style="146"/>
    <col min="6143" max="6143" width="4.85546875" style="146" customWidth="1"/>
    <col min="6144" max="6144" width="21" style="146" customWidth="1"/>
    <col min="6145" max="6145" width="29.5703125" style="146" customWidth="1"/>
    <col min="6146" max="6146" width="13.7109375" style="146" customWidth="1"/>
    <col min="6147" max="6147" width="17.140625" style="146" customWidth="1"/>
    <col min="6148" max="6148" width="16.85546875" style="146" customWidth="1"/>
    <col min="6149" max="6149" width="16.140625" style="146" customWidth="1"/>
    <col min="6150" max="6150" width="13" style="146" customWidth="1"/>
    <col min="6151" max="6398" width="9.140625" style="146"/>
    <col min="6399" max="6399" width="4.85546875" style="146" customWidth="1"/>
    <col min="6400" max="6400" width="21" style="146" customWidth="1"/>
    <col min="6401" max="6401" width="29.5703125" style="146" customWidth="1"/>
    <col min="6402" max="6402" width="13.7109375" style="146" customWidth="1"/>
    <col min="6403" max="6403" width="17.140625" style="146" customWidth="1"/>
    <col min="6404" max="6404" width="16.85546875" style="146" customWidth="1"/>
    <col min="6405" max="6405" width="16.140625" style="146" customWidth="1"/>
    <col min="6406" max="6406" width="13" style="146" customWidth="1"/>
    <col min="6407" max="6654" width="9.140625" style="146"/>
    <col min="6655" max="6655" width="4.85546875" style="146" customWidth="1"/>
    <col min="6656" max="6656" width="21" style="146" customWidth="1"/>
    <col min="6657" max="6657" width="29.5703125" style="146" customWidth="1"/>
    <col min="6658" max="6658" width="13.7109375" style="146" customWidth="1"/>
    <col min="6659" max="6659" width="17.140625" style="146" customWidth="1"/>
    <col min="6660" max="6660" width="16.85546875" style="146" customWidth="1"/>
    <col min="6661" max="6661" width="16.140625" style="146" customWidth="1"/>
    <col min="6662" max="6662" width="13" style="146" customWidth="1"/>
    <col min="6663" max="6910" width="9.140625" style="146"/>
    <col min="6911" max="6911" width="4.85546875" style="146" customWidth="1"/>
    <col min="6912" max="6912" width="21" style="146" customWidth="1"/>
    <col min="6913" max="6913" width="29.5703125" style="146" customWidth="1"/>
    <col min="6914" max="6914" width="13.7109375" style="146" customWidth="1"/>
    <col min="6915" max="6915" width="17.140625" style="146" customWidth="1"/>
    <col min="6916" max="6916" width="16.85546875" style="146" customWidth="1"/>
    <col min="6917" max="6917" width="16.140625" style="146" customWidth="1"/>
    <col min="6918" max="6918" width="13" style="146" customWidth="1"/>
    <col min="6919" max="7166" width="9.140625" style="146"/>
    <col min="7167" max="7167" width="4.85546875" style="146" customWidth="1"/>
    <col min="7168" max="7168" width="21" style="146" customWidth="1"/>
    <col min="7169" max="7169" width="29.5703125" style="146" customWidth="1"/>
    <col min="7170" max="7170" width="13.7109375" style="146" customWidth="1"/>
    <col min="7171" max="7171" width="17.140625" style="146" customWidth="1"/>
    <col min="7172" max="7172" width="16.85546875" style="146" customWidth="1"/>
    <col min="7173" max="7173" width="16.140625" style="146" customWidth="1"/>
    <col min="7174" max="7174" width="13" style="146" customWidth="1"/>
    <col min="7175" max="7422" width="9.140625" style="146"/>
    <col min="7423" max="7423" width="4.85546875" style="146" customWidth="1"/>
    <col min="7424" max="7424" width="21" style="146" customWidth="1"/>
    <col min="7425" max="7425" width="29.5703125" style="146" customWidth="1"/>
    <col min="7426" max="7426" width="13.7109375" style="146" customWidth="1"/>
    <col min="7427" max="7427" width="17.140625" style="146" customWidth="1"/>
    <col min="7428" max="7428" width="16.85546875" style="146" customWidth="1"/>
    <col min="7429" max="7429" width="16.140625" style="146" customWidth="1"/>
    <col min="7430" max="7430" width="13" style="146" customWidth="1"/>
    <col min="7431" max="7678" width="9.140625" style="146"/>
    <col min="7679" max="7679" width="4.85546875" style="146" customWidth="1"/>
    <col min="7680" max="7680" width="21" style="146" customWidth="1"/>
    <col min="7681" max="7681" width="29.5703125" style="146" customWidth="1"/>
    <col min="7682" max="7682" width="13.7109375" style="146" customWidth="1"/>
    <col min="7683" max="7683" width="17.140625" style="146" customWidth="1"/>
    <col min="7684" max="7684" width="16.85546875" style="146" customWidth="1"/>
    <col min="7685" max="7685" width="16.140625" style="146" customWidth="1"/>
    <col min="7686" max="7686" width="13" style="146" customWidth="1"/>
    <col min="7687" max="7934" width="9.140625" style="146"/>
    <col min="7935" max="7935" width="4.85546875" style="146" customWidth="1"/>
    <col min="7936" max="7936" width="21" style="146" customWidth="1"/>
    <col min="7937" max="7937" width="29.5703125" style="146" customWidth="1"/>
    <col min="7938" max="7938" width="13.7109375" style="146" customWidth="1"/>
    <col min="7939" max="7939" width="17.140625" style="146" customWidth="1"/>
    <col min="7940" max="7940" width="16.85546875" style="146" customWidth="1"/>
    <col min="7941" max="7941" width="16.140625" style="146" customWidth="1"/>
    <col min="7942" max="7942" width="13" style="146" customWidth="1"/>
    <col min="7943" max="8190" width="9.140625" style="146"/>
    <col min="8191" max="8191" width="4.85546875" style="146" customWidth="1"/>
    <col min="8192" max="8192" width="21" style="146" customWidth="1"/>
    <col min="8193" max="8193" width="29.5703125" style="146" customWidth="1"/>
    <col min="8194" max="8194" width="13.7109375" style="146" customWidth="1"/>
    <col min="8195" max="8195" width="17.140625" style="146" customWidth="1"/>
    <col min="8196" max="8196" width="16.85546875" style="146" customWidth="1"/>
    <col min="8197" max="8197" width="16.140625" style="146" customWidth="1"/>
    <col min="8198" max="8198" width="13" style="146" customWidth="1"/>
    <col min="8199" max="8446" width="9.140625" style="146"/>
    <col min="8447" max="8447" width="4.85546875" style="146" customWidth="1"/>
    <col min="8448" max="8448" width="21" style="146" customWidth="1"/>
    <col min="8449" max="8449" width="29.5703125" style="146" customWidth="1"/>
    <col min="8450" max="8450" width="13.7109375" style="146" customWidth="1"/>
    <col min="8451" max="8451" width="17.140625" style="146" customWidth="1"/>
    <col min="8452" max="8452" width="16.85546875" style="146" customWidth="1"/>
    <col min="8453" max="8453" width="16.140625" style="146" customWidth="1"/>
    <col min="8454" max="8454" width="13" style="146" customWidth="1"/>
    <col min="8455" max="8702" width="9.140625" style="146"/>
    <col min="8703" max="8703" width="4.85546875" style="146" customWidth="1"/>
    <col min="8704" max="8704" width="21" style="146" customWidth="1"/>
    <col min="8705" max="8705" width="29.5703125" style="146" customWidth="1"/>
    <col min="8706" max="8706" width="13.7109375" style="146" customWidth="1"/>
    <col min="8707" max="8707" width="17.140625" style="146" customWidth="1"/>
    <col min="8708" max="8708" width="16.85546875" style="146" customWidth="1"/>
    <col min="8709" max="8709" width="16.140625" style="146" customWidth="1"/>
    <col min="8710" max="8710" width="13" style="146" customWidth="1"/>
    <col min="8711" max="8958" width="9.140625" style="146"/>
    <col min="8959" max="8959" width="4.85546875" style="146" customWidth="1"/>
    <col min="8960" max="8960" width="21" style="146" customWidth="1"/>
    <col min="8961" max="8961" width="29.5703125" style="146" customWidth="1"/>
    <col min="8962" max="8962" width="13.7109375" style="146" customWidth="1"/>
    <col min="8963" max="8963" width="17.140625" style="146" customWidth="1"/>
    <col min="8964" max="8964" width="16.85546875" style="146" customWidth="1"/>
    <col min="8965" max="8965" width="16.140625" style="146" customWidth="1"/>
    <col min="8966" max="8966" width="13" style="146" customWidth="1"/>
    <col min="8967" max="9214" width="9.140625" style="146"/>
    <col min="9215" max="9215" width="4.85546875" style="146" customWidth="1"/>
    <col min="9216" max="9216" width="21" style="146" customWidth="1"/>
    <col min="9217" max="9217" width="29.5703125" style="146" customWidth="1"/>
    <col min="9218" max="9218" width="13.7109375" style="146" customWidth="1"/>
    <col min="9219" max="9219" width="17.140625" style="146" customWidth="1"/>
    <col min="9220" max="9220" width="16.85546875" style="146" customWidth="1"/>
    <col min="9221" max="9221" width="16.140625" style="146" customWidth="1"/>
    <col min="9222" max="9222" width="13" style="146" customWidth="1"/>
    <col min="9223" max="9470" width="9.140625" style="146"/>
    <col min="9471" max="9471" width="4.85546875" style="146" customWidth="1"/>
    <col min="9472" max="9472" width="21" style="146" customWidth="1"/>
    <col min="9473" max="9473" width="29.5703125" style="146" customWidth="1"/>
    <col min="9474" max="9474" width="13.7109375" style="146" customWidth="1"/>
    <col min="9475" max="9475" width="17.140625" style="146" customWidth="1"/>
    <col min="9476" max="9476" width="16.85546875" style="146" customWidth="1"/>
    <col min="9477" max="9477" width="16.140625" style="146" customWidth="1"/>
    <col min="9478" max="9478" width="13" style="146" customWidth="1"/>
    <col min="9479" max="9726" width="9.140625" style="146"/>
    <col min="9727" max="9727" width="4.85546875" style="146" customWidth="1"/>
    <col min="9728" max="9728" width="21" style="146" customWidth="1"/>
    <col min="9729" max="9729" width="29.5703125" style="146" customWidth="1"/>
    <col min="9730" max="9730" width="13.7109375" style="146" customWidth="1"/>
    <col min="9731" max="9731" width="17.140625" style="146" customWidth="1"/>
    <col min="9732" max="9732" width="16.85546875" style="146" customWidth="1"/>
    <col min="9733" max="9733" width="16.140625" style="146" customWidth="1"/>
    <col min="9734" max="9734" width="13" style="146" customWidth="1"/>
    <col min="9735" max="9982" width="9.140625" style="146"/>
    <col min="9983" max="9983" width="4.85546875" style="146" customWidth="1"/>
    <col min="9984" max="9984" width="21" style="146" customWidth="1"/>
    <col min="9985" max="9985" width="29.5703125" style="146" customWidth="1"/>
    <col min="9986" max="9986" width="13.7109375" style="146" customWidth="1"/>
    <col min="9987" max="9987" width="17.140625" style="146" customWidth="1"/>
    <col min="9988" max="9988" width="16.85546875" style="146" customWidth="1"/>
    <col min="9989" max="9989" width="16.140625" style="146" customWidth="1"/>
    <col min="9990" max="9990" width="13" style="146" customWidth="1"/>
    <col min="9991" max="10238" width="9.140625" style="146"/>
    <col min="10239" max="10239" width="4.85546875" style="146" customWidth="1"/>
    <col min="10240" max="10240" width="21" style="146" customWidth="1"/>
    <col min="10241" max="10241" width="29.5703125" style="146" customWidth="1"/>
    <col min="10242" max="10242" width="13.7109375" style="146" customWidth="1"/>
    <col min="10243" max="10243" width="17.140625" style="146" customWidth="1"/>
    <col min="10244" max="10244" width="16.85546875" style="146" customWidth="1"/>
    <col min="10245" max="10245" width="16.140625" style="146" customWidth="1"/>
    <col min="10246" max="10246" width="13" style="146" customWidth="1"/>
    <col min="10247" max="10494" width="9.140625" style="146"/>
    <col min="10495" max="10495" width="4.85546875" style="146" customWidth="1"/>
    <col min="10496" max="10496" width="21" style="146" customWidth="1"/>
    <col min="10497" max="10497" width="29.5703125" style="146" customWidth="1"/>
    <col min="10498" max="10498" width="13.7109375" style="146" customWidth="1"/>
    <col min="10499" max="10499" width="17.140625" style="146" customWidth="1"/>
    <col min="10500" max="10500" width="16.85546875" style="146" customWidth="1"/>
    <col min="10501" max="10501" width="16.140625" style="146" customWidth="1"/>
    <col min="10502" max="10502" width="13" style="146" customWidth="1"/>
    <col min="10503" max="10750" width="9.140625" style="146"/>
    <col min="10751" max="10751" width="4.85546875" style="146" customWidth="1"/>
    <col min="10752" max="10752" width="21" style="146" customWidth="1"/>
    <col min="10753" max="10753" width="29.5703125" style="146" customWidth="1"/>
    <col min="10754" max="10754" width="13.7109375" style="146" customWidth="1"/>
    <col min="10755" max="10755" width="17.140625" style="146" customWidth="1"/>
    <col min="10756" max="10756" width="16.85546875" style="146" customWidth="1"/>
    <col min="10757" max="10757" width="16.140625" style="146" customWidth="1"/>
    <col min="10758" max="10758" width="13" style="146" customWidth="1"/>
    <col min="10759" max="11006" width="9.140625" style="146"/>
    <col min="11007" max="11007" width="4.85546875" style="146" customWidth="1"/>
    <col min="11008" max="11008" width="21" style="146" customWidth="1"/>
    <col min="11009" max="11009" width="29.5703125" style="146" customWidth="1"/>
    <col min="11010" max="11010" width="13.7109375" style="146" customWidth="1"/>
    <col min="11011" max="11011" width="17.140625" style="146" customWidth="1"/>
    <col min="11012" max="11012" width="16.85546875" style="146" customWidth="1"/>
    <col min="11013" max="11013" width="16.140625" style="146" customWidth="1"/>
    <col min="11014" max="11014" width="13" style="146" customWidth="1"/>
    <col min="11015" max="11262" width="9.140625" style="146"/>
    <col min="11263" max="11263" width="4.85546875" style="146" customWidth="1"/>
    <col min="11264" max="11264" width="21" style="146" customWidth="1"/>
    <col min="11265" max="11265" width="29.5703125" style="146" customWidth="1"/>
    <col min="11266" max="11266" width="13.7109375" style="146" customWidth="1"/>
    <col min="11267" max="11267" width="17.140625" style="146" customWidth="1"/>
    <col min="11268" max="11268" width="16.85546875" style="146" customWidth="1"/>
    <col min="11269" max="11269" width="16.140625" style="146" customWidth="1"/>
    <col min="11270" max="11270" width="13" style="146" customWidth="1"/>
    <col min="11271" max="11518" width="9.140625" style="146"/>
    <col min="11519" max="11519" width="4.85546875" style="146" customWidth="1"/>
    <col min="11520" max="11520" width="21" style="146" customWidth="1"/>
    <col min="11521" max="11521" width="29.5703125" style="146" customWidth="1"/>
    <col min="11522" max="11522" width="13.7109375" style="146" customWidth="1"/>
    <col min="11523" max="11523" width="17.140625" style="146" customWidth="1"/>
    <col min="11524" max="11524" width="16.85546875" style="146" customWidth="1"/>
    <col min="11525" max="11525" width="16.140625" style="146" customWidth="1"/>
    <col min="11526" max="11526" width="13" style="146" customWidth="1"/>
    <col min="11527" max="11774" width="9.140625" style="146"/>
    <col min="11775" max="11775" width="4.85546875" style="146" customWidth="1"/>
    <col min="11776" max="11776" width="21" style="146" customWidth="1"/>
    <col min="11777" max="11777" width="29.5703125" style="146" customWidth="1"/>
    <col min="11778" max="11778" width="13.7109375" style="146" customWidth="1"/>
    <col min="11779" max="11779" width="17.140625" style="146" customWidth="1"/>
    <col min="11780" max="11780" width="16.85546875" style="146" customWidth="1"/>
    <col min="11781" max="11781" width="16.140625" style="146" customWidth="1"/>
    <col min="11782" max="11782" width="13" style="146" customWidth="1"/>
    <col min="11783" max="12030" width="9.140625" style="146"/>
    <col min="12031" max="12031" width="4.85546875" style="146" customWidth="1"/>
    <col min="12032" max="12032" width="21" style="146" customWidth="1"/>
    <col min="12033" max="12033" width="29.5703125" style="146" customWidth="1"/>
    <col min="12034" max="12034" width="13.7109375" style="146" customWidth="1"/>
    <col min="12035" max="12035" width="17.140625" style="146" customWidth="1"/>
    <col min="12036" max="12036" width="16.85546875" style="146" customWidth="1"/>
    <col min="12037" max="12037" width="16.140625" style="146" customWidth="1"/>
    <col min="12038" max="12038" width="13" style="146" customWidth="1"/>
    <col min="12039" max="12286" width="9.140625" style="146"/>
    <col min="12287" max="12287" width="4.85546875" style="146" customWidth="1"/>
    <col min="12288" max="12288" width="21" style="146" customWidth="1"/>
    <col min="12289" max="12289" width="29.5703125" style="146" customWidth="1"/>
    <col min="12290" max="12290" width="13.7109375" style="146" customWidth="1"/>
    <col min="12291" max="12291" width="17.140625" style="146" customWidth="1"/>
    <col min="12292" max="12292" width="16.85546875" style="146" customWidth="1"/>
    <col min="12293" max="12293" width="16.140625" style="146" customWidth="1"/>
    <col min="12294" max="12294" width="13" style="146" customWidth="1"/>
    <col min="12295" max="12542" width="9.140625" style="146"/>
    <col min="12543" max="12543" width="4.85546875" style="146" customWidth="1"/>
    <col min="12544" max="12544" width="21" style="146" customWidth="1"/>
    <col min="12545" max="12545" width="29.5703125" style="146" customWidth="1"/>
    <col min="12546" max="12546" width="13.7109375" style="146" customWidth="1"/>
    <col min="12547" max="12547" width="17.140625" style="146" customWidth="1"/>
    <col min="12548" max="12548" width="16.85546875" style="146" customWidth="1"/>
    <col min="12549" max="12549" width="16.140625" style="146" customWidth="1"/>
    <col min="12550" max="12550" width="13" style="146" customWidth="1"/>
    <col min="12551" max="12798" width="9.140625" style="146"/>
    <col min="12799" max="12799" width="4.85546875" style="146" customWidth="1"/>
    <col min="12800" max="12800" width="21" style="146" customWidth="1"/>
    <col min="12801" max="12801" width="29.5703125" style="146" customWidth="1"/>
    <col min="12802" max="12802" width="13.7109375" style="146" customWidth="1"/>
    <col min="12803" max="12803" width="17.140625" style="146" customWidth="1"/>
    <col min="12804" max="12804" width="16.85546875" style="146" customWidth="1"/>
    <col min="12805" max="12805" width="16.140625" style="146" customWidth="1"/>
    <col min="12806" max="12806" width="13" style="146" customWidth="1"/>
    <col min="12807" max="13054" width="9.140625" style="146"/>
    <col min="13055" max="13055" width="4.85546875" style="146" customWidth="1"/>
    <col min="13056" max="13056" width="21" style="146" customWidth="1"/>
    <col min="13057" max="13057" width="29.5703125" style="146" customWidth="1"/>
    <col min="13058" max="13058" width="13.7109375" style="146" customWidth="1"/>
    <col min="13059" max="13059" width="17.140625" style="146" customWidth="1"/>
    <col min="13060" max="13060" width="16.85546875" style="146" customWidth="1"/>
    <col min="13061" max="13061" width="16.140625" style="146" customWidth="1"/>
    <col min="13062" max="13062" width="13" style="146" customWidth="1"/>
    <col min="13063" max="13310" width="9.140625" style="146"/>
    <col min="13311" max="13311" width="4.85546875" style="146" customWidth="1"/>
    <col min="13312" max="13312" width="21" style="146" customWidth="1"/>
    <col min="13313" max="13313" width="29.5703125" style="146" customWidth="1"/>
    <col min="13314" max="13314" width="13.7109375" style="146" customWidth="1"/>
    <col min="13315" max="13315" width="17.140625" style="146" customWidth="1"/>
    <col min="13316" max="13316" width="16.85546875" style="146" customWidth="1"/>
    <col min="13317" max="13317" width="16.140625" style="146" customWidth="1"/>
    <col min="13318" max="13318" width="13" style="146" customWidth="1"/>
    <col min="13319" max="13566" width="9.140625" style="146"/>
    <col min="13567" max="13567" width="4.85546875" style="146" customWidth="1"/>
    <col min="13568" max="13568" width="21" style="146" customWidth="1"/>
    <col min="13569" max="13569" width="29.5703125" style="146" customWidth="1"/>
    <col min="13570" max="13570" width="13.7109375" style="146" customWidth="1"/>
    <col min="13571" max="13571" width="17.140625" style="146" customWidth="1"/>
    <col min="13572" max="13572" width="16.85546875" style="146" customWidth="1"/>
    <col min="13573" max="13573" width="16.140625" style="146" customWidth="1"/>
    <col min="13574" max="13574" width="13" style="146" customWidth="1"/>
    <col min="13575" max="13822" width="9.140625" style="146"/>
    <col min="13823" max="13823" width="4.85546875" style="146" customWidth="1"/>
    <col min="13824" max="13824" width="21" style="146" customWidth="1"/>
    <col min="13825" max="13825" width="29.5703125" style="146" customWidth="1"/>
    <col min="13826" max="13826" width="13.7109375" style="146" customWidth="1"/>
    <col min="13827" max="13827" width="17.140625" style="146" customWidth="1"/>
    <col min="13828" max="13828" width="16.85546875" style="146" customWidth="1"/>
    <col min="13829" max="13829" width="16.140625" style="146" customWidth="1"/>
    <col min="13830" max="13830" width="13" style="146" customWidth="1"/>
    <col min="13831" max="14078" width="9.140625" style="146"/>
    <col min="14079" max="14079" width="4.85546875" style="146" customWidth="1"/>
    <col min="14080" max="14080" width="21" style="146" customWidth="1"/>
    <col min="14081" max="14081" width="29.5703125" style="146" customWidth="1"/>
    <col min="14082" max="14082" width="13.7109375" style="146" customWidth="1"/>
    <col min="14083" max="14083" width="17.140625" style="146" customWidth="1"/>
    <col min="14084" max="14084" width="16.85546875" style="146" customWidth="1"/>
    <col min="14085" max="14085" width="16.140625" style="146" customWidth="1"/>
    <col min="14086" max="14086" width="13" style="146" customWidth="1"/>
    <col min="14087" max="14334" width="9.140625" style="146"/>
    <col min="14335" max="14335" width="4.85546875" style="146" customWidth="1"/>
    <col min="14336" max="14336" width="21" style="146" customWidth="1"/>
    <col min="14337" max="14337" width="29.5703125" style="146" customWidth="1"/>
    <col min="14338" max="14338" width="13.7109375" style="146" customWidth="1"/>
    <col min="14339" max="14339" width="17.140625" style="146" customWidth="1"/>
    <col min="14340" max="14340" width="16.85546875" style="146" customWidth="1"/>
    <col min="14341" max="14341" width="16.140625" style="146" customWidth="1"/>
    <col min="14342" max="14342" width="13" style="146" customWidth="1"/>
    <col min="14343" max="14590" width="9.140625" style="146"/>
    <col min="14591" max="14591" width="4.85546875" style="146" customWidth="1"/>
    <col min="14592" max="14592" width="21" style="146" customWidth="1"/>
    <col min="14593" max="14593" width="29.5703125" style="146" customWidth="1"/>
    <col min="14594" max="14594" width="13.7109375" style="146" customWidth="1"/>
    <col min="14595" max="14595" width="17.140625" style="146" customWidth="1"/>
    <col min="14596" max="14596" width="16.85546875" style="146" customWidth="1"/>
    <col min="14597" max="14597" width="16.140625" style="146" customWidth="1"/>
    <col min="14598" max="14598" width="13" style="146" customWidth="1"/>
    <col min="14599" max="14846" width="9.140625" style="146"/>
    <col min="14847" max="14847" width="4.85546875" style="146" customWidth="1"/>
    <col min="14848" max="14848" width="21" style="146" customWidth="1"/>
    <col min="14849" max="14849" width="29.5703125" style="146" customWidth="1"/>
    <col min="14850" max="14850" width="13.7109375" style="146" customWidth="1"/>
    <col min="14851" max="14851" width="17.140625" style="146" customWidth="1"/>
    <col min="14852" max="14852" width="16.85546875" style="146" customWidth="1"/>
    <col min="14853" max="14853" width="16.140625" style="146" customWidth="1"/>
    <col min="14854" max="14854" width="13" style="146" customWidth="1"/>
    <col min="14855" max="15102" width="9.140625" style="146"/>
    <col min="15103" max="15103" width="4.85546875" style="146" customWidth="1"/>
    <col min="15104" max="15104" width="21" style="146" customWidth="1"/>
    <col min="15105" max="15105" width="29.5703125" style="146" customWidth="1"/>
    <col min="15106" max="15106" width="13.7109375" style="146" customWidth="1"/>
    <col min="15107" max="15107" width="17.140625" style="146" customWidth="1"/>
    <col min="15108" max="15108" width="16.85546875" style="146" customWidth="1"/>
    <col min="15109" max="15109" width="16.140625" style="146" customWidth="1"/>
    <col min="15110" max="15110" width="13" style="146" customWidth="1"/>
    <col min="15111" max="15358" width="9.140625" style="146"/>
    <col min="15359" max="15359" width="4.85546875" style="146" customWidth="1"/>
    <col min="15360" max="15360" width="21" style="146" customWidth="1"/>
    <col min="15361" max="15361" width="29.5703125" style="146" customWidth="1"/>
    <col min="15362" max="15362" width="13.7109375" style="146" customWidth="1"/>
    <col min="15363" max="15363" width="17.140625" style="146" customWidth="1"/>
    <col min="15364" max="15364" width="16.85546875" style="146" customWidth="1"/>
    <col min="15365" max="15365" width="16.140625" style="146" customWidth="1"/>
    <col min="15366" max="15366" width="13" style="146" customWidth="1"/>
    <col min="15367" max="15614" width="9.140625" style="146"/>
    <col min="15615" max="15615" width="4.85546875" style="146" customWidth="1"/>
    <col min="15616" max="15616" width="21" style="146" customWidth="1"/>
    <col min="15617" max="15617" width="29.5703125" style="146" customWidth="1"/>
    <col min="15618" max="15618" width="13.7109375" style="146" customWidth="1"/>
    <col min="15619" max="15619" width="17.140625" style="146" customWidth="1"/>
    <col min="15620" max="15620" width="16.85546875" style="146" customWidth="1"/>
    <col min="15621" max="15621" width="16.140625" style="146" customWidth="1"/>
    <col min="15622" max="15622" width="13" style="146" customWidth="1"/>
    <col min="15623" max="15870" width="9.140625" style="146"/>
    <col min="15871" max="15871" width="4.85546875" style="146" customWidth="1"/>
    <col min="15872" max="15872" width="21" style="146" customWidth="1"/>
    <col min="15873" max="15873" width="29.5703125" style="146" customWidth="1"/>
    <col min="15874" max="15874" width="13.7109375" style="146" customWidth="1"/>
    <col min="15875" max="15875" width="17.140625" style="146" customWidth="1"/>
    <col min="15876" max="15876" width="16.85546875" style="146" customWidth="1"/>
    <col min="15877" max="15877" width="16.140625" style="146" customWidth="1"/>
    <col min="15878" max="15878" width="13" style="146" customWidth="1"/>
    <col min="15879" max="16126" width="9.140625" style="146"/>
    <col min="16127" max="16127" width="4.85546875" style="146" customWidth="1"/>
    <col min="16128" max="16128" width="21" style="146" customWidth="1"/>
    <col min="16129" max="16129" width="29.5703125" style="146" customWidth="1"/>
    <col min="16130" max="16130" width="13.7109375" style="146" customWidth="1"/>
    <col min="16131" max="16131" width="17.140625" style="146" customWidth="1"/>
    <col min="16132" max="16132" width="16.85546875" style="146" customWidth="1"/>
    <col min="16133" max="16133" width="16.140625" style="146" customWidth="1"/>
    <col min="16134" max="16134" width="13" style="146" customWidth="1"/>
    <col min="16135" max="16384" width="9.140625" style="146"/>
  </cols>
  <sheetData>
    <row r="1" spans="1:10" ht="16.5" customHeight="1" x14ac:dyDescent="0.25">
      <c r="A1" s="232"/>
      <c r="B1" s="232"/>
      <c r="C1" s="233" t="s">
        <v>59</v>
      </c>
      <c r="D1" s="233"/>
      <c r="E1" s="234"/>
      <c r="F1" s="263" t="s">
        <v>62</v>
      </c>
      <c r="G1" s="263"/>
      <c r="H1" s="235"/>
    </row>
    <row r="2" spans="1:10" s="238" customFormat="1" ht="18.75" customHeight="1" x14ac:dyDescent="0.3">
      <c r="A2" s="236"/>
      <c r="B2" s="200"/>
      <c r="C2" s="237"/>
      <c r="D2" s="237"/>
      <c r="E2" s="236"/>
      <c r="F2" s="264" t="s">
        <v>92</v>
      </c>
      <c r="G2" s="264"/>
      <c r="H2" s="236"/>
    </row>
    <row r="3" spans="1:10" s="238" customFormat="1" ht="14.25" customHeight="1" x14ac:dyDescent="0.3">
      <c r="A3" s="239"/>
      <c r="B3" s="199"/>
      <c r="C3" s="240"/>
      <c r="D3" s="240"/>
      <c r="E3" s="202"/>
      <c r="F3" s="265" t="s">
        <v>264</v>
      </c>
      <c r="G3" s="265"/>
      <c r="H3" s="241"/>
    </row>
    <row r="4" spans="1:10" s="242" customFormat="1" ht="14.25" customHeight="1" x14ac:dyDescent="0.25">
      <c r="A4" s="89"/>
      <c r="B4" s="266" t="s">
        <v>17</v>
      </c>
      <c r="C4" s="266"/>
      <c r="D4" s="266"/>
      <c r="E4" s="266"/>
      <c r="F4" s="266"/>
      <c r="G4" s="266"/>
      <c r="H4" s="89"/>
      <c r="I4" s="89"/>
      <c r="J4" s="89"/>
    </row>
    <row r="5" spans="1:10" s="242" customFormat="1" ht="16.5" thickBot="1" x14ac:dyDescent="0.3">
      <c r="A5" s="89"/>
      <c r="B5" s="267" t="s">
        <v>77</v>
      </c>
      <c r="C5" s="267"/>
      <c r="D5" s="267"/>
      <c r="E5" s="267"/>
      <c r="F5" s="267"/>
      <c r="G5" s="267"/>
      <c r="H5" s="89"/>
      <c r="I5" s="89"/>
      <c r="J5" s="89"/>
    </row>
    <row r="6" spans="1:10" s="245" customFormat="1" ht="120" customHeight="1" thickBot="1" x14ac:dyDescent="0.3">
      <c r="A6" s="243" t="s">
        <v>1</v>
      </c>
      <c r="B6" s="243" t="s">
        <v>18</v>
      </c>
      <c r="C6" s="243" t="s">
        <v>19</v>
      </c>
      <c r="D6" s="243" t="s">
        <v>20</v>
      </c>
      <c r="E6" s="243" t="s">
        <v>134</v>
      </c>
      <c r="F6" s="243" t="s">
        <v>21</v>
      </c>
      <c r="G6" s="243" t="s">
        <v>6</v>
      </c>
      <c r="H6" s="244"/>
      <c r="I6" s="244"/>
      <c r="J6" s="244"/>
    </row>
    <row r="7" spans="1:10" s="89" customFormat="1" ht="15.75" x14ac:dyDescent="0.25">
      <c r="A7" s="246">
        <v>1</v>
      </c>
      <c r="B7" s="138" t="s">
        <v>110</v>
      </c>
      <c r="C7" s="247">
        <v>1</v>
      </c>
      <c r="D7" s="247">
        <f>287500+15000</f>
        <v>302500</v>
      </c>
      <c r="E7" s="136">
        <f>D7*C7</f>
        <v>302500</v>
      </c>
      <c r="F7" s="138">
        <f>8000*C7</f>
        <v>8000</v>
      </c>
      <c r="G7" s="248">
        <f>E7+F7</f>
        <v>310500</v>
      </c>
    </row>
    <row r="8" spans="1:10" s="89" customFormat="1" ht="15.75" x14ac:dyDescent="0.25">
      <c r="A8" s="246">
        <v>2</v>
      </c>
      <c r="B8" s="138" t="s">
        <v>55</v>
      </c>
      <c r="C8" s="247">
        <v>1</v>
      </c>
      <c r="D8" s="247">
        <v>220000</v>
      </c>
      <c r="E8" s="136">
        <f t="shared" ref="E8:E55" si="0">D8*C8</f>
        <v>220000</v>
      </c>
      <c r="F8" s="138">
        <f t="shared" ref="F8:F55" si="1">8000*C8</f>
        <v>8000</v>
      </c>
      <c r="G8" s="248">
        <f t="shared" ref="G8:G55" si="2">+F8+E8</f>
        <v>228000</v>
      </c>
    </row>
    <row r="9" spans="1:10" s="89" customFormat="1" ht="15.75" x14ac:dyDescent="0.25">
      <c r="A9" s="246">
        <v>3</v>
      </c>
      <c r="B9" s="138" t="s">
        <v>56</v>
      </c>
      <c r="C9" s="247">
        <v>1</v>
      </c>
      <c r="D9" s="247">
        <v>202500</v>
      </c>
      <c r="E9" s="136">
        <f t="shared" si="0"/>
        <v>202500</v>
      </c>
      <c r="F9" s="138">
        <f t="shared" si="1"/>
        <v>8000</v>
      </c>
      <c r="G9" s="248">
        <f t="shared" si="2"/>
        <v>210500</v>
      </c>
    </row>
    <row r="10" spans="1:10" s="89" customFormat="1" ht="31.5" x14ac:dyDescent="0.25">
      <c r="A10" s="246">
        <v>4</v>
      </c>
      <c r="B10" s="249" t="s">
        <v>135</v>
      </c>
      <c r="C10" s="247">
        <v>1</v>
      </c>
      <c r="D10" s="247">
        <v>127000</v>
      </c>
      <c r="E10" s="136">
        <f t="shared" si="0"/>
        <v>127000</v>
      </c>
      <c r="F10" s="138">
        <f t="shared" si="1"/>
        <v>8000</v>
      </c>
      <c r="G10" s="248">
        <f t="shared" si="2"/>
        <v>135000</v>
      </c>
    </row>
    <row r="11" spans="1:10" s="89" customFormat="1" ht="15.75" x14ac:dyDescent="0.25">
      <c r="A11" s="246">
        <v>5</v>
      </c>
      <c r="B11" s="138" t="s">
        <v>136</v>
      </c>
      <c r="C11" s="247">
        <v>1</v>
      </c>
      <c r="D11" s="247">
        <v>182000</v>
      </c>
      <c r="E11" s="136">
        <f t="shared" si="0"/>
        <v>182000</v>
      </c>
      <c r="F11" s="138">
        <f t="shared" si="1"/>
        <v>8000</v>
      </c>
      <c r="G11" s="248">
        <f t="shared" si="2"/>
        <v>190000</v>
      </c>
    </row>
    <row r="12" spans="1:10" s="89" customFormat="1" ht="47.25" x14ac:dyDescent="0.25">
      <c r="A12" s="246">
        <v>6</v>
      </c>
      <c r="B12" s="249" t="s">
        <v>137</v>
      </c>
      <c r="C12" s="247">
        <v>1</v>
      </c>
      <c r="D12" s="247">
        <v>182000</v>
      </c>
      <c r="E12" s="136">
        <f t="shared" si="0"/>
        <v>182000</v>
      </c>
      <c r="F12" s="138">
        <f t="shared" si="1"/>
        <v>8000</v>
      </c>
      <c r="G12" s="248">
        <f>+F12+E12</f>
        <v>190000</v>
      </c>
    </row>
    <row r="13" spans="1:10" s="89" customFormat="1" ht="15.75" x14ac:dyDescent="0.25">
      <c r="A13" s="246">
        <v>7</v>
      </c>
      <c r="B13" s="249" t="s">
        <v>31</v>
      </c>
      <c r="C13" s="247">
        <v>1</v>
      </c>
      <c r="D13" s="247">
        <v>114000</v>
      </c>
      <c r="E13" s="136">
        <f t="shared" si="0"/>
        <v>114000</v>
      </c>
      <c r="F13" s="138">
        <f t="shared" si="1"/>
        <v>8000</v>
      </c>
      <c r="G13" s="248">
        <f>+F13+E13</f>
        <v>122000</v>
      </c>
    </row>
    <row r="14" spans="1:10" s="89" customFormat="1" ht="15.75" x14ac:dyDescent="0.25">
      <c r="A14" s="246">
        <v>8</v>
      </c>
      <c r="B14" s="138" t="s">
        <v>13</v>
      </c>
      <c r="C14" s="247">
        <v>1</v>
      </c>
      <c r="D14" s="247">
        <v>138000</v>
      </c>
      <c r="E14" s="136">
        <f t="shared" si="0"/>
        <v>138000</v>
      </c>
      <c r="F14" s="138">
        <f t="shared" si="1"/>
        <v>8000</v>
      </c>
      <c r="G14" s="248">
        <f t="shared" si="2"/>
        <v>146000</v>
      </c>
    </row>
    <row r="15" spans="1:10" s="89" customFormat="1" ht="15.75" x14ac:dyDescent="0.25">
      <c r="A15" s="246">
        <v>9</v>
      </c>
      <c r="B15" s="138" t="s">
        <v>13</v>
      </c>
      <c r="C15" s="247">
        <v>1</v>
      </c>
      <c r="D15" s="247">
        <v>123000</v>
      </c>
      <c r="E15" s="136">
        <f t="shared" si="0"/>
        <v>123000</v>
      </c>
      <c r="F15" s="138">
        <f t="shared" si="1"/>
        <v>8000</v>
      </c>
      <c r="G15" s="248">
        <f t="shared" si="2"/>
        <v>131000</v>
      </c>
    </row>
    <row r="16" spans="1:10" s="89" customFormat="1" ht="15.75" x14ac:dyDescent="0.25">
      <c r="A16" s="246">
        <v>10</v>
      </c>
      <c r="B16" s="138" t="s">
        <v>13</v>
      </c>
      <c r="C16" s="247">
        <v>1</v>
      </c>
      <c r="D16" s="247">
        <v>123000</v>
      </c>
      <c r="E16" s="136">
        <f t="shared" si="0"/>
        <v>123000</v>
      </c>
      <c r="F16" s="138">
        <f t="shared" si="1"/>
        <v>8000</v>
      </c>
      <c r="G16" s="248">
        <f t="shared" si="2"/>
        <v>131000</v>
      </c>
    </row>
    <row r="17" spans="1:12" s="89" customFormat="1" ht="15.75" x14ac:dyDescent="0.25">
      <c r="A17" s="246">
        <v>11</v>
      </c>
      <c r="B17" s="138" t="s">
        <v>13</v>
      </c>
      <c r="C17" s="247">
        <v>0.5</v>
      </c>
      <c r="D17" s="247">
        <v>123000</v>
      </c>
      <c r="E17" s="136">
        <f t="shared" si="0"/>
        <v>61500</v>
      </c>
      <c r="F17" s="138">
        <f t="shared" si="1"/>
        <v>4000</v>
      </c>
      <c r="G17" s="248">
        <f t="shared" si="2"/>
        <v>65500</v>
      </c>
    </row>
    <row r="18" spans="1:12" s="89" customFormat="1" ht="15.75" x14ac:dyDescent="0.25">
      <c r="A18" s="246">
        <v>12</v>
      </c>
      <c r="B18" s="138" t="s">
        <v>13</v>
      </c>
      <c r="C18" s="247">
        <v>0.5</v>
      </c>
      <c r="D18" s="247">
        <v>123000</v>
      </c>
      <c r="E18" s="136">
        <f t="shared" si="0"/>
        <v>61500</v>
      </c>
      <c r="F18" s="138">
        <f t="shared" si="1"/>
        <v>4000</v>
      </c>
      <c r="G18" s="248">
        <f t="shared" si="2"/>
        <v>65500</v>
      </c>
    </row>
    <row r="19" spans="1:12" s="89" customFormat="1" ht="15.75" x14ac:dyDescent="0.25">
      <c r="A19" s="246">
        <v>13</v>
      </c>
      <c r="B19" s="138" t="s">
        <v>138</v>
      </c>
      <c r="C19" s="247">
        <v>1</v>
      </c>
      <c r="D19" s="247">
        <v>110000</v>
      </c>
      <c r="E19" s="136">
        <f t="shared" si="0"/>
        <v>110000</v>
      </c>
      <c r="F19" s="138">
        <f t="shared" si="1"/>
        <v>8000</v>
      </c>
      <c r="G19" s="248">
        <f t="shared" si="2"/>
        <v>118000</v>
      </c>
    </row>
    <row r="20" spans="1:12" s="89" customFormat="1" ht="15.75" x14ac:dyDescent="0.25">
      <c r="A20" s="246">
        <v>14</v>
      </c>
      <c r="B20" s="138" t="s">
        <v>139</v>
      </c>
      <c r="C20" s="247">
        <v>1</v>
      </c>
      <c r="D20" s="247">
        <v>154000</v>
      </c>
      <c r="E20" s="136">
        <f t="shared" si="0"/>
        <v>154000</v>
      </c>
      <c r="F20" s="138">
        <f t="shared" si="1"/>
        <v>8000</v>
      </c>
      <c r="G20" s="248">
        <f t="shared" si="2"/>
        <v>162000</v>
      </c>
    </row>
    <row r="21" spans="1:12" s="89" customFormat="1" ht="15.75" x14ac:dyDescent="0.25">
      <c r="A21" s="246">
        <v>15</v>
      </c>
      <c r="B21" s="249" t="s">
        <v>249</v>
      </c>
      <c r="C21" s="247">
        <v>3</v>
      </c>
      <c r="D21" s="247">
        <v>128000</v>
      </c>
      <c r="E21" s="136">
        <f t="shared" si="0"/>
        <v>384000</v>
      </c>
      <c r="F21" s="138">
        <f t="shared" si="1"/>
        <v>24000</v>
      </c>
      <c r="G21" s="248">
        <f t="shared" si="2"/>
        <v>408000</v>
      </c>
      <c r="L21" s="89" t="s">
        <v>66</v>
      </c>
    </row>
    <row r="22" spans="1:12" s="89" customFormat="1" ht="31.5" x14ac:dyDescent="0.25">
      <c r="A22" s="246">
        <v>16</v>
      </c>
      <c r="B22" s="249" t="s">
        <v>245</v>
      </c>
      <c r="C22" s="247">
        <v>4</v>
      </c>
      <c r="D22" s="247">
        <v>100000</v>
      </c>
      <c r="E22" s="136">
        <f t="shared" si="0"/>
        <v>400000</v>
      </c>
      <c r="F22" s="138">
        <f t="shared" si="1"/>
        <v>32000</v>
      </c>
      <c r="G22" s="248">
        <f t="shared" si="2"/>
        <v>432000</v>
      </c>
    </row>
    <row r="23" spans="1:12" s="89" customFormat="1" ht="15.75" x14ac:dyDescent="0.25">
      <c r="A23" s="246">
        <v>17</v>
      </c>
      <c r="B23" s="138" t="s">
        <v>60</v>
      </c>
      <c r="C23" s="247">
        <v>0.5</v>
      </c>
      <c r="D23" s="247">
        <v>104000</v>
      </c>
      <c r="E23" s="136">
        <f t="shared" si="0"/>
        <v>52000</v>
      </c>
      <c r="F23" s="138">
        <f t="shared" si="1"/>
        <v>4000</v>
      </c>
      <c r="G23" s="248">
        <f t="shared" si="2"/>
        <v>56000</v>
      </c>
    </row>
    <row r="24" spans="1:12" s="89" customFormat="1" ht="15.75" x14ac:dyDescent="0.25">
      <c r="A24" s="246">
        <v>18</v>
      </c>
      <c r="B24" s="138" t="s">
        <v>60</v>
      </c>
      <c r="C24" s="247">
        <v>0.5</v>
      </c>
      <c r="D24" s="247">
        <v>104000</v>
      </c>
      <c r="E24" s="136">
        <f t="shared" si="0"/>
        <v>52000</v>
      </c>
      <c r="F24" s="138">
        <f t="shared" si="1"/>
        <v>4000</v>
      </c>
      <c r="G24" s="248">
        <f t="shared" si="2"/>
        <v>56000</v>
      </c>
    </row>
    <row r="25" spans="1:12" s="89" customFormat="1" ht="15.75" x14ac:dyDescent="0.25">
      <c r="A25" s="246">
        <v>19</v>
      </c>
      <c r="B25" s="138" t="s">
        <v>60</v>
      </c>
      <c r="C25" s="247">
        <v>0.5</v>
      </c>
      <c r="D25" s="247">
        <v>104000</v>
      </c>
      <c r="E25" s="136">
        <f t="shared" si="0"/>
        <v>52000</v>
      </c>
      <c r="F25" s="138">
        <f t="shared" si="1"/>
        <v>4000</v>
      </c>
      <c r="G25" s="248">
        <f t="shared" si="2"/>
        <v>56000</v>
      </c>
    </row>
    <row r="26" spans="1:12" s="89" customFormat="1" ht="15.75" x14ac:dyDescent="0.25">
      <c r="A26" s="246">
        <v>20</v>
      </c>
      <c r="B26" s="138" t="s">
        <v>60</v>
      </c>
      <c r="C26" s="247">
        <v>0.5</v>
      </c>
      <c r="D26" s="247">
        <v>104000</v>
      </c>
      <c r="E26" s="136">
        <f t="shared" si="0"/>
        <v>52000</v>
      </c>
      <c r="F26" s="138">
        <f t="shared" si="1"/>
        <v>4000</v>
      </c>
      <c r="G26" s="248">
        <f t="shared" si="2"/>
        <v>56000</v>
      </c>
    </row>
    <row r="27" spans="1:12" s="89" customFormat="1" ht="15.75" x14ac:dyDescent="0.25">
      <c r="A27" s="246">
        <v>21</v>
      </c>
      <c r="B27" s="138" t="s">
        <v>60</v>
      </c>
      <c r="C27" s="247">
        <v>0.5</v>
      </c>
      <c r="D27" s="247">
        <v>104000</v>
      </c>
      <c r="E27" s="136">
        <f t="shared" si="0"/>
        <v>52000</v>
      </c>
      <c r="F27" s="138">
        <f t="shared" si="1"/>
        <v>4000</v>
      </c>
      <c r="G27" s="248">
        <f t="shared" si="2"/>
        <v>56000</v>
      </c>
    </row>
    <row r="28" spans="1:12" s="89" customFormat="1" ht="15.75" x14ac:dyDescent="0.25">
      <c r="A28" s="246">
        <v>22</v>
      </c>
      <c r="B28" s="138" t="s">
        <v>60</v>
      </c>
      <c r="C28" s="247">
        <v>0.5</v>
      </c>
      <c r="D28" s="247">
        <v>104000</v>
      </c>
      <c r="E28" s="136">
        <f t="shared" si="0"/>
        <v>52000</v>
      </c>
      <c r="F28" s="138">
        <f t="shared" si="1"/>
        <v>4000</v>
      </c>
      <c r="G28" s="248">
        <f t="shared" si="2"/>
        <v>56000</v>
      </c>
    </row>
    <row r="29" spans="1:12" s="89" customFormat="1" ht="15.75" x14ac:dyDescent="0.25">
      <c r="A29" s="246">
        <v>23</v>
      </c>
      <c r="B29" s="138" t="s">
        <v>60</v>
      </c>
      <c r="C29" s="247">
        <v>1</v>
      </c>
      <c r="D29" s="247">
        <v>104000</v>
      </c>
      <c r="E29" s="136">
        <f t="shared" si="0"/>
        <v>104000</v>
      </c>
      <c r="F29" s="138">
        <f t="shared" si="1"/>
        <v>8000</v>
      </c>
      <c r="G29" s="248">
        <f t="shared" si="2"/>
        <v>112000</v>
      </c>
    </row>
    <row r="30" spans="1:12" s="89" customFormat="1" ht="15.75" x14ac:dyDescent="0.25">
      <c r="A30" s="246">
        <v>24</v>
      </c>
      <c r="B30" s="138" t="s">
        <v>244</v>
      </c>
      <c r="C30" s="247">
        <v>5</v>
      </c>
      <c r="D30" s="247">
        <v>250000</v>
      </c>
      <c r="E30" s="136">
        <f t="shared" si="0"/>
        <v>1250000</v>
      </c>
      <c r="F30" s="138">
        <f t="shared" si="1"/>
        <v>40000</v>
      </c>
      <c r="G30" s="248">
        <f t="shared" si="2"/>
        <v>1290000</v>
      </c>
    </row>
    <row r="31" spans="1:12" s="89" customFormat="1" ht="15.75" x14ac:dyDescent="0.25">
      <c r="A31" s="246">
        <v>25</v>
      </c>
      <c r="B31" s="138" t="s">
        <v>140</v>
      </c>
      <c r="C31" s="247">
        <v>1</v>
      </c>
      <c r="D31" s="247">
        <v>170000</v>
      </c>
      <c r="E31" s="136">
        <f t="shared" si="0"/>
        <v>170000</v>
      </c>
      <c r="F31" s="138">
        <f t="shared" si="1"/>
        <v>8000</v>
      </c>
      <c r="G31" s="248">
        <f t="shared" si="2"/>
        <v>178000</v>
      </c>
    </row>
    <row r="32" spans="1:12" s="89" customFormat="1" ht="15.75" x14ac:dyDescent="0.25">
      <c r="A32" s="246">
        <v>26</v>
      </c>
      <c r="B32" s="249" t="s">
        <v>202</v>
      </c>
      <c r="C32" s="247">
        <v>1</v>
      </c>
      <c r="D32" s="247">
        <v>220000</v>
      </c>
      <c r="E32" s="136">
        <f t="shared" si="0"/>
        <v>220000</v>
      </c>
      <c r="F32" s="138">
        <f t="shared" si="1"/>
        <v>8000</v>
      </c>
      <c r="G32" s="248">
        <f t="shared" si="2"/>
        <v>228000</v>
      </c>
    </row>
    <row r="33" spans="1:9" s="89" customFormat="1" ht="15.75" x14ac:dyDescent="0.25">
      <c r="A33" s="246">
        <v>27</v>
      </c>
      <c r="B33" s="249" t="s">
        <v>141</v>
      </c>
      <c r="C33" s="247">
        <v>3</v>
      </c>
      <c r="D33" s="247">
        <v>197600</v>
      </c>
      <c r="E33" s="136">
        <f t="shared" si="0"/>
        <v>592800</v>
      </c>
      <c r="F33" s="138">
        <f t="shared" si="1"/>
        <v>24000</v>
      </c>
      <c r="G33" s="248">
        <f t="shared" si="2"/>
        <v>616800</v>
      </c>
    </row>
    <row r="34" spans="1:9" s="89" customFormat="1" ht="15.75" x14ac:dyDescent="0.25">
      <c r="A34" s="246">
        <v>28</v>
      </c>
      <c r="B34" s="249" t="s">
        <v>256</v>
      </c>
      <c r="C34" s="247">
        <v>1</v>
      </c>
      <c r="D34" s="247">
        <v>172000</v>
      </c>
      <c r="E34" s="136">
        <f t="shared" si="0"/>
        <v>172000</v>
      </c>
      <c r="F34" s="138">
        <f t="shared" si="1"/>
        <v>8000</v>
      </c>
      <c r="G34" s="248">
        <f t="shared" si="2"/>
        <v>180000</v>
      </c>
    </row>
    <row r="35" spans="1:9" s="140" customFormat="1" ht="47.25" x14ac:dyDescent="0.25">
      <c r="A35" s="246">
        <v>29</v>
      </c>
      <c r="B35" s="141" t="s">
        <v>177</v>
      </c>
      <c r="C35" s="137">
        <v>0</v>
      </c>
      <c r="D35" s="137">
        <v>0</v>
      </c>
      <c r="E35" s="136">
        <f t="shared" si="0"/>
        <v>0</v>
      </c>
      <c r="F35" s="138">
        <v>0</v>
      </c>
      <c r="G35" s="139">
        <f t="shared" si="2"/>
        <v>0</v>
      </c>
      <c r="I35" s="89"/>
    </row>
    <row r="36" spans="1:9" s="140" customFormat="1" ht="60.6" customHeight="1" x14ac:dyDescent="0.25">
      <c r="A36" s="246">
        <v>30</v>
      </c>
      <c r="B36" s="141" t="s">
        <v>182</v>
      </c>
      <c r="C36" s="137"/>
      <c r="D36" s="137"/>
      <c r="E36" s="136"/>
      <c r="F36" s="138"/>
      <c r="G36" s="139"/>
      <c r="I36" s="89"/>
    </row>
    <row r="37" spans="1:9" s="140" customFormat="1" ht="15.75" x14ac:dyDescent="0.25">
      <c r="A37" s="246">
        <v>31</v>
      </c>
      <c r="B37" s="136" t="s">
        <v>131</v>
      </c>
      <c r="C37" s="137">
        <v>8</v>
      </c>
      <c r="D37" s="137">
        <v>162000</v>
      </c>
      <c r="E37" s="136">
        <f t="shared" si="0"/>
        <v>1296000</v>
      </c>
      <c r="F37" s="138">
        <f t="shared" si="1"/>
        <v>64000</v>
      </c>
      <c r="G37" s="139">
        <f t="shared" si="2"/>
        <v>1360000</v>
      </c>
      <c r="I37" s="89"/>
    </row>
    <row r="38" spans="1:9" s="140" customFormat="1" ht="15.75" x14ac:dyDescent="0.25">
      <c r="A38" s="246">
        <v>32</v>
      </c>
      <c r="B38" s="136" t="s">
        <v>142</v>
      </c>
      <c r="C38" s="137">
        <v>4</v>
      </c>
      <c r="D38" s="137">
        <v>162000</v>
      </c>
      <c r="E38" s="136">
        <f t="shared" si="0"/>
        <v>648000</v>
      </c>
      <c r="F38" s="138">
        <f t="shared" si="1"/>
        <v>32000</v>
      </c>
      <c r="G38" s="139">
        <f t="shared" si="2"/>
        <v>680000</v>
      </c>
      <c r="I38" s="89"/>
    </row>
    <row r="39" spans="1:9" s="140" customFormat="1" ht="15.75" x14ac:dyDescent="0.25">
      <c r="A39" s="246">
        <v>33</v>
      </c>
      <c r="B39" s="136" t="s">
        <v>142</v>
      </c>
      <c r="C39" s="137">
        <v>6</v>
      </c>
      <c r="D39" s="137">
        <v>210600</v>
      </c>
      <c r="E39" s="136">
        <f t="shared" si="0"/>
        <v>1263600</v>
      </c>
      <c r="F39" s="138">
        <f t="shared" si="1"/>
        <v>48000</v>
      </c>
      <c r="G39" s="139">
        <f t="shared" si="2"/>
        <v>1311600</v>
      </c>
      <c r="I39" s="89"/>
    </row>
    <row r="40" spans="1:9" s="140" customFormat="1" ht="15.75" x14ac:dyDescent="0.25">
      <c r="A40" s="246">
        <v>34</v>
      </c>
      <c r="B40" s="136" t="s">
        <v>142</v>
      </c>
      <c r="C40" s="137">
        <v>1</v>
      </c>
      <c r="D40" s="137">
        <v>170000</v>
      </c>
      <c r="E40" s="136">
        <f t="shared" si="0"/>
        <v>170000</v>
      </c>
      <c r="F40" s="138">
        <v>6000</v>
      </c>
      <c r="G40" s="139">
        <f t="shared" si="2"/>
        <v>176000</v>
      </c>
      <c r="I40" s="89"/>
    </row>
    <row r="41" spans="1:9" s="140" customFormat="1" ht="15.75" x14ac:dyDescent="0.25">
      <c r="A41" s="246">
        <v>35</v>
      </c>
      <c r="B41" s="136" t="s">
        <v>143</v>
      </c>
      <c r="C41" s="137">
        <v>1</v>
      </c>
      <c r="D41" s="137">
        <v>142000</v>
      </c>
      <c r="E41" s="136">
        <f t="shared" si="0"/>
        <v>142000</v>
      </c>
      <c r="F41" s="138">
        <f t="shared" si="1"/>
        <v>8000</v>
      </c>
      <c r="G41" s="139">
        <f t="shared" si="2"/>
        <v>150000</v>
      </c>
      <c r="I41" s="89"/>
    </row>
    <row r="42" spans="1:9" s="140" customFormat="1" ht="15.75" x14ac:dyDescent="0.25">
      <c r="A42" s="246">
        <v>36</v>
      </c>
      <c r="B42" s="136" t="s">
        <v>216</v>
      </c>
      <c r="C42" s="137">
        <v>2</v>
      </c>
      <c r="D42" s="137">
        <v>150000</v>
      </c>
      <c r="E42" s="136">
        <f t="shared" si="0"/>
        <v>300000</v>
      </c>
      <c r="F42" s="138">
        <f t="shared" si="1"/>
        <v>16000</v>
      </c>
      <c r="G42" s="139">
        <f t="shared" si="2"/>
        <v>316000</v>
      </c>
      <c r="I42" s="89"/>
    </row>
    <row r="43" spans="1:9" s="140" customFormat="1" ht="15.75" x14ac:dyDescent="0.25">
      <c r="A43" s="246">
        <v>37</v>
      </c>
      <c r="B43" s="136" t="s">
        <v>60</v>
      </c>
      <c r="C43" s="137">
        <v>10</v>
      </c>
      <c r="D43" s="137">
        <v>150000</v>
      </c>
      <c r="E43" s="136">
        <f t="shared" si="0"/>
        <v>1500000</v>
      </c>
      <c r="F43" s="138">
        <f t="shared" si="1"/>
        <v>80000</v>
      </c>
      <c r="G43" s="139">
        <f t="shared" si="2"/>
        <v>1580000</v>
      </c>
      <c r="I43" s="89"/>
    </row>
    <row r="44" spans="1:9" s="140" customFormat="1" ht="15.75" x14ac:dyDescent="0.25">
      <c r="A44" s="246">
        <v>38</v>
      </c>
      <c r="B44" s="136" t="s">
        <v>60</v>
      </c>
      <c r="C44" s="137">
        <v>0.5</v>
      </c>
      <c r="D44" s="137">
        <v>135000</v>
      </c>
      <c r="E44" s="136">
        <f t="shared" si="0"/>
        <v>67500</v>
      </c>
      <c r="F44" s="138">
        <f t="shared" si="1"/>
        <v>4000</v>
      </c>
      <c r="G44" s="139">
        <f t="shared" si="2"/>
        <v>71500</v>
      </c>
      <c r="I44" s="89"/>
    </row>
    <row r="45" spans="1:9" s="140" customFormat="1" ht="15.75" x14ac:dyDescent="0.25">
      <c r="A45" s="246">
        <v>39</v>
      </c>
      <c r="B45" s="136" t="s">
        <v>60</v>
      </c>
      <c r="C45" s="137">
        <v>0.75</v>
      </c>
      <c r="D45" s="137">
        <v>135000</v>
      </c>
      <c r="E45" s="136">
        <f t="shared" si="0"/>
        <v>101250</v>
      </c>
      <c r="F45" s="138">
        <f t="shared" si="1"/>
        <v>6000</v>
      </c>
      <c r="G45" s="139">
        <f t="shared" si="2"/>
        <v>107250</v>
      </c>
      <c r="I45" s="89"/>
    </row>
    <row r="46" spans="1:9" s="140" customFormat="1" ht="31.5" x14ac:dyDescent="0.25">
      <c r="A46" s="246">
        <v>40</v>
      </c>
      <c r="B46" s="141" t="s">
        <v>176</v>
      </c>
      <c r="C46" s="137">
        <v>0</v>
      </c>
      <c r="D46" s="137">
        <v>0</v>
      </c>
      <c r="E46" s="136">
        <f t="shared" si="0"/>
        <v>0</v>
      </c>
      <c r="F46" s="138">
        <v>0</v>
      </c>
      <c r="G46" s="139">
        <f t="shared" si="2"/>
        <v>0</v>
      </c>
      <c r="I46" s="89"/>
    </row>
    <row r="47" spans="1:9" s="140" customFormat="1" ht="15.75" x14ac:dyDescent="0.25">
      <c r="A47" s="246">
        <v>41</v>
      </c>
      <c r="B47" s="136" t="s">
        <v>22</v>
      </c>
      <c r="C47" s="137">
        <v>3</v>
      </c>
      <c r="D47" s="137">
        <v>117000</v>
      </c>
      <c r="E47" s="136">
        <f t="shared" si="0"/>
        <v>351000</v>
      </c>
      <c r="F47" s="138">
        <f t="shared" si="1"/>
        <v>24000</v>
      </c>
      <c r="G47" s="139">
        <f t="shared" si="2"/>
        <v>375000</v>
      </c>
      <c r="I47" s="89"/>
    </row>
    <row r="48" spans="1:9" s="140" customFormat="1" ht="15.75" x14ac:dyDescent="0.25">
      <c r="A48" s="246">
        <v>42</v>
      </c>
      <c r="B48" s="136" t="s">
        <v>170</v>
      </c>
      <c r="C48" s="137">
        <v>0.5</v>
      </c>
      <c r="D48" s="137">
        <v>100000</v>
      </c>
      <c r="E48" s="136">
        <f t="shared" si="0"/>
        <v>50000</v>
      </c>
      <c r="F48" s="138">
        <f t="shared" si="1"/>
        <v>4000</v>
      </c>
      <c r="G48" s="139">
        <f t="shared" si="2"/>
        <v>54000</v>
      </c>
      <c r="I48" s="89"/>
    </row>
    <row r="49" spans="1:9" s="140" customFormat="1" ht="15.75" x14ac:dyDescent="0.25">
      <c r="A49" s="246">
        <v>43</v>
      </c>
      <c r="B49" s="136" t="s">
        <v>170</v>
      </c>
      <c r="C49" s="137">
        <v>0.5</v>
      </c>
      <c r="D49" s="137">
        <v>109000</v>
      </c>
      <c r="E49" s="136">
        <f t="shared" si="0"/>
        <v>54500</v>
      </c>
      <c r="F49" s="138">
        <f t="shared" si="1"/>
        <v>4000</v>
      </c>
      <c r="G49" s="139">
        <f t="shared" si="2"/>
        <v>58500</v>
      </c>
      <c r="I49" s="89"/>
    </row>
    <row r="50" spans="1:9" s="140" customFormat="1" ht="15.75" x14ac:dyDescent="0.25">
      <c r="A50" s="246">
        <v>44</v>
      </c>
      <c r="B50" s="136" t="s">
        <v>170</v>
      </c>
      <c r="C50" s="137">
        <v>1</v>
      </c>
      <c r="D50" s="137">
        <v>100000</v>
      </c>
      <c r="E50" s="136">
        <f t="shared" si="0"/>
        <v>100000</v>
      </c>
      <c r="F50" s="138">
        <f t="shared" si="1"/>
        <v>8000</v>
      </c>
      <c r="G50" s="139">
        <f t="shared" si="2"/>
        <v>108000</v>
      </c>
      <c r="I50" s="89"/>
    </row>
    <row r="51" spans="1:9" s="140" customFormat="1" ht="15.75" x14ac:dyDescent="0.25">
      <c r="A51" s="246">
        <v>45</v>
      </c>
      <c r="B51" s="136" t="s">
        <v>170</v>
      </c>
      <c r="C51" s="137">
        <v>0.5</v>
      </c>
      <c r="D51" s="137">
        <v>109000</v>
      </c>
      <c r="E51" s="136">
        <f t="shared" si="0"/>
        <v>54500</v>
      </c>
      <c r="F51" s="138">
        <f t="shared" si="1"/>
        <v>4000</v>
      </c>
      <c r="G51" s="139">
        <f t="shared" si="2"/>
        <v>58500</v>
      </c>
      <c r="I51" s="89"/>
    </row>
    <row r="52" spans="1:9" s="140" customFormat="1" ht="15.75" x14ac:dyDescent="0.25">
      <c r="A52" s="246">
        <v>46</v>
      </c>
      <c r="B52" s="136" t="s">
        <v>170</v>
      </c>
      <c r="C52" s="137">
        <v>0.5</v>
      </c>
      <c r="D52" s="137">
        <v>100000</v>
      </c>
      <c r="E52" s="136">
        <f t="shared" si="0"/>
        <v>50000</v>
      </c>
      <c r="F52" s="138">
        <f t="shared" si="1"/>
        <v>4000</v>
      </c>
      <c r="G52" s="139">
        <f t="shared" si="2"/>
        <v>54000</v>
      </c>
      <c r="I52" s="89"/>
    </row>
    <row r="53" spans="1:9" s="140" customFormat="1" ht="15.75" x14ac:dyDescent="0.25">
      <c r="A53" s="246">
        <v>47</v>
      </c>
      <c r="B53" s="136" t="s">
        <v>29</v>
      </c>
      <c r="C53" s="137">
        <v>4</v>
      </c>
      <c r="D53" s="137">
        <v>100000</v>
      </c>
      <c r="E53" s="136">
        <f t="shared" si="0"/>
        <v>400000</v>
      </c>
      <c r="F53" s="138">
        <f t="shared" si="1"/>
        <v>32000</v>
      </c>
      <c r="G53" s="139">
        <f t="shared" si="2"/>
        <v>432000</v>
      </c>
      <c r="I53" s="89"/>
    </row>
    <row r="54" spans="1:9" s="140" customFormat="1" ht="31.5" x14ac:dyDescent="0.25">
      <c r="A54" s="246">
        <v>48</v>
      </c>
      <c r="B54" s="141" t="s">
        <v>259</v>
      </c>
      <c r="C54" s="137">
        <v>0</v>
      </c>
      <c r="D54" s="137"/>
      <c r="E54" s="136">
        <f t="shared" si="0"/>
        <v>0</v>
      </c>
      <c r="F54" s="138">
        <f t="shared" si="1"/>
        <v>0</v>
      </c>
      <c r="G54" s="139">
        <f t="shared" si="2"/>
        <v>0</v>
      </c>
      <c r="I54" s="89"/>
    </row>
    <row r="55" spans="1:9" s="140" customFormat="1" ht="31.5" x14ac:dyDescent="0.25">
      <c r="A55" s="246">
        <v>49</v>
      </c>
      <c r="B55" s="141" t="s">
        <v>144</v>
      </c>
      <c r="C55" s="137">
        <v>0</v>
      </c>
      <c r="D55" s="137"/>
      <c r="E55" s="136">
        <f t="shared" si="0"/>
        <v>0</v>
      </c>
      <c r="F55" s="138">
        <f t="shared" si="1"/>
        <v>0</v>
      </c>
      <c r="G55" s="139">
        <f t="shared" si="2"/>
        <v>0</v>
      </c>
      <c r="I55" s="89"/>
    </row>
    <row r="56" spans="1:9" s="140" customFormat="1" ht="15.75" x14ac:dyDescent="0.25">
      <c r="A56" s="246"/>
      <c r="B56" s="141"/>
      <c r="C56" s="137"/>
      <c r="D56" s="137"/>
      <c r="E56" s="136"/>
      <c r="F56" s="138"/>
      <c r="G56" s="194"/>
      <c r="I56" s="89"/>
    </row>
    <row r="57" spans="1:9" s="89" customFormat="1" ht="25.5" customHeight="1" thickBot="1" x14ac:dyDescent="0.3">
      <c r="A57" s="268" t="s">
        <v>16</v>
      </c>
      <c r="B57" s="269"/>
      <c r="C57" s="195">
        <f>SUM(C7:C56)</f>
        <v>78.25</v>
      </c>
      <c r="D57" s="196">
        <f>SUM(D7:D56)</f>
        <v>6341200</v>
      </c>
      <c r="E57" s="196">
        <f>SUM(E7:E56)</f>
        <v>12254150</v>
      </c>
      <c r="F57" s="196">
        <f t="shared" ref="F57:G57" si="3">SUM(F7:F56)</f>
        <v>624000</v>
      </c>
      <c r="G57" s="196">
        <f t="shared" si="3"/>
        <v>12878150</v>
      </c>
    </row>
    <row r="58" spans="1:9" s="203" customFormat="1" ht="16.5" customHeight="1" x14ac:dyDescent="0.25">
      <c r="A58" s="262" t="s">
        <v>180</v>
      </c>
      <c r="B58" s="262"/>
      <c r="C58" s="262"/>
      <c r="D58" s="262"/>
      <c r="E58" s="262"/>
      <c r="F58" s="262"/>
      <c r="G58" s="262"/>
    </row>
    <row r="59" spans="1:9" s="200" customFormat="1" ht="15" customHeight="1" x14ac:dyDescent="0.25">
      <c r="A59" s="250"/>
      <c r="B59" s="250" t="s">
        <v>93</v>
      </c>
      <c r="C59" s="251"/>
      <c r="D59" s="251"/>
      <c r="E59" s="251"/>
      <c r="F59" s="251"/>
      <c r="G59" s="251"/>
    </row>
    <row r="60" spans="1:9" s="203" customFormat="1" ht="12" customHeight="1" x14ac:dyDescent="0.25">
      <c r="A60" s="201" t="s">
        <v>23</v>
      </c>
      <c r="B60" s="201"/>
      <c r="C60" s="201"/>
      <c r="D60" s="201"/>
      <c r="E60" s="201"/>
      <c r="F60" s="201"/>
      <c r="G60" s="201"/>
    </row>
    <row r="61" spans="1:9" s="203" customFormat="1" ht="15.75" x14ac:dyDescent="0.25">
      <c r="A61" s="202"/>
      <c r="B61" s="199" t="s">
        <v>94</v>
      </c>
    </row>
    <row r="62" spans="1:9" ht="15.75" x14ac:dyDescent="0.25">
      <c r="A62" s="234"/>
      <c r="B62" s="234"/>
      <c r="C62" s="234"/>
      <c r="D62" s="234"/>
      <c r="E62" s="234"/>
      <c r="F62" s="234"/>
      <c r="G62" s="234"/>
    </row>
    <row r="63" spans="1:9" ht="15.75" x14ac:dyDescent="0.25">
      <c r="A63" s="223"/>
      <c r="B63" s="270"/>
      <c r="C63" s="270"/>
      <c r="D63" s="270"/>
      <c r="E63" s="270"/>
      <c r="F63" s="270"/>
      <c r="G63" s="270"/>
      <c r="H63" s="252"/>
    </row>
    <row r="64" spans="1:9" ht="18" customHeight="1" x14ac:dyDescent="0.25">
      <c r="B64" s="260"/>
      <c r="C64" s="261"/>
      <c r="D64" s="261"/>
      <c r="E64" s="261"/>
      <c r="F64" s="261"/>
      <c r="G64" s="261"/>
    </row>
  </sheetData>
  <mergeCells count="9">
    <mergeCell ref="B64:G64"/>
    <mergeCell ref="A58:G58"/>
    <mergeCell ref="F1:G1"/>
    <mergeCell ref="F2:G2"/>
    <mergeCell ref="F3:G3"/>
    <mergeCell ref="B4:G4"/>
    <mergeCell ref="B5:G5"/>
    <mergeCell ref="A57:B57"/>
    <mergeCell ref="B63:G63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zoomScaleNormal="100" workbookViewId="0">
      <selection activeCell="C9" sqref="C9"/>
    </sheetView>
  </sheetViews>
  <sheetFormatPr defaultRowHeight="15.75" x14ac:dyDescent="0.25"/>
  <cols>
    <col min="1" max="1" width="5.42578125" style="15" customWidth="1"/>
    <col min="2" max="2" width="19.42578125" style="15" customWidth="1"/>
    <col min="3" max="3" width="18.5703125" style="18" customWidth="1"/>
    <col min="4" max="4" width="19.42578125" style="15" customWidth="1"/>
    <col min="5" max="5" width="16.28515625" style="15" customWidth="1"/>
    <col min="6" max="6" width="16.5703125" style="15" customWidth="1"/>
    <col min="7" max="7" width="14.140625" customWidth="1"/>
  </cols>
  <sheetData>
    <row r="1" spans="1:9" ht="16.5" customHeight="1" x14ac:dyDescent="0.25">
      <c r="A1" s="41"/>
      <c r="B1" s="41"/>
      <c r="C1" s="48" t="s">
        <v>59</v>
      </c>
      <c r="D1" s="66"/>
      <c r="E1" s="66" t="s">
        <v>62</v>
      </c>
      <c r="F1" s="274"/>
      <c r="G1" s="274"/>
    </row>
    <row r="2" spans="1:9" s="28" customFormat="1" ht="18.75" customHeight="1" x14ac:dyDescent="0.3">
      <c r="A2" s="29"/>
      <c r="B2" s="13"/>
      <c r="C2" s="59"/>
      <c r="D2" s="273" t="s">
        <v>92</v>
      </c>
      <c r="E2" s="273"/>
      <c r="F2" s="273"/>
      <c r="G2" s="273"/>
    </row>
    <row r="3" spans="1:9" s="28" customFormat="1" ht="20.25" customHeight="1" x14ac:dyDescent="0.3">
      <c r="A3" s="60"/>
      <c r="B3" s="61"/>
      <c r="C3" s="11"/>
      <c r="D3" s="52"/>
      <c r="E3" s="265" t="s">
        <v>264</v>
      </c>
      <c r="F3" s="265"/>
      <c r="G3" s="42"/>
    </row>
    <row r="4" spans="1:9" s="1" customFormat="1" ht="9.75" customHeight="1" x14ac:dyDescent="0.25">
      <c r="A4" s="24"/>
      <c r="B4" s="24"/>
      <c r="C4" s="26"/>
      <c r="D4" s="272"/>
      <c r="E4" s="272"/>
      <c r="F4" s="272"/>
      <c r="G4" s="272"/>
    </row>
    <row r="5" spans="1:9" s="1" customFormat="1" x14ac:dyDescent="0.2">
      <c r="A5" s="271" t="s">
        <v>0</v>
      </c>
      <c r="B5" s="271"/>
      <c r="C5" s="271"/>
      <c r="D5" s="271"/>
      <c r="E5" s="271"/>
      <c r="F5" s="271"/>
    </row>
    <row r="6" spans="1:9" s="1" customFormat="1" ht="16.5" thickBot="1" x14ac:dyDescent="0.3">
      <c r="A6" s="278" t="s">
        <v>57</v>
      </c>
      <c r="B6" s="278"/>
      <c r="C6" s="278"/>
      <c r="D6" s="278"/>
      <c r="E6" s="278"/>
      <c r="F6" s="278"/>
    </row>
    <row r="7" spans="1:9" s="2" customFormat="1" ht="63.75" thickBot="1" x14ac:dyDescent="0.25">
      <c r="A7" s="16" t="s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</v>
      </c>
    </row>
    <row r="8" spans="1:9" s="1" customFormat="1" x14ac:dyDescent="0.25">
      <c r="A8" s="25">
        <v>1</v>
      </c>
      <c r="B8" s="17" t="s">
        <v>24</v>
      </c>
      <c r="C8" s="31">
        <v>1</v>
      </c>
      <c r="D8" s="17">
        <v>165000</v>
      </c>
      <c r="E8" s="17">
        <v>8000</v>
      </c>
      <c r="F8" s="91">
        <f>D8+E8</f>
        <v>173000</v>
      </c>
      <c r="G8" s="24"/>
      <c r="I8" s="24"/>
    </row>
    <row r="9" spans="1:9" s="1" customFormat="1" x14ac:dyDescent="0.25">
      <c r="A9" s="25">
        <v>2</v>
      </c>
      <c r="B9" s="30" t="s">
        <v>25</v>
      </c>
      <c r="C9" s="32">
        <v>1</v>
      </c>
      <c r="D9" s="30">
        <v>110000</v>
      </c>
      <c r="E9" s="30">
        <v>8000</v>
      </c>
      <c r="F9" s="17">
        <f t="shared" ref="F9:F23" si="0">D9+E9</f>
        <v>118000</v>
      </c>
      <c r="G9" s="24"/>
      <c r="I9" s="24"/>
    </row>
    <row r="10" spans="1:9" s="1" customFormat="1" x14ac:dyDescent="0.25">
      <c r="A10" s="25">
        <v>3</v>
      </c>
      <c r="B10" s="30" t="s">
        <v>26</v>
      </c>
      <c r="C10" s="32">
        <v>1</v>
      </c>
      <c r="D10" s="30">
        <v>110000</v>
      </c>
      <c r="E10" s="30">
        <v>8000</v>
      </c>
      <c r="F10" s="17">
        <f t="shared" si="0"/>
        <v>118000</v>
      </c>
      <c r="G10" s="24"/>
      <c r="I10" s="24"/>
    </row>
    <row r="11" spans="1:9" s="1" customFormat="1" x14ac:dyDescent="0.25">
      <c r="A11" s="25">
        <v>4</v>
      </c>
      <c r="B11" s="36" t="s">
        <v>35</v>
      </c>
      <c r="C11" s="43">
        <v>1</v>
      </c>
      <c r="D11" s="36">
        <v>110000</v>
      </c>
      <c r="E11" s="36">
        <v>8000</v>
      </c>
      <c r="F11" s="135">
        <f t="shared" si="0"/>
        <v>118000</v>
      </c>
      <c r="G11" s="24"/>
      <c r="I11" s="24"/>
    </row>
    <row r="12" spans="1:9" s="1" customFormat="1" x14ac:dyDescent="0.25">
      <c r="A12" s="25">
        <v>5</v>
      </c>
      <c r="B12" s="30" t="s">
        <v>27</v>
      </c>
      <c r="C12" s="32">
        <v>1</v>
      </c>
      <c r="D12" s="30">
        <v>100000</v>
      </c>
      <c r="E12" s="30">
        <v>8000</v>
      </c>
      <c r="F12" s="135">
        <f t="shared" si="0"/>
        <v>108000</v>
      </c>
      <c r="G12" s="24"/>
      <c r="I12" s="24"/>
    </row>
    <row r="13" spans="1:9" s="1" customFormat="1" x14ac:dyDescent="0.25">
      <c r="A13" s="25">
        <v>6</v>
      </c>
      <c r="B13" s="30" t="s">
        <v>27</v>
      </c>
      <c r="C13" s="32">
        <v>1</v>
      </c>
      <c r="D13" s="30">
        <v>109000</v>
      </c>
      <c r="E13" s="30">
        <v>8000</v>
      </c>
      <c r="F13" s="135">
        <f t="shared" si="0"/>
        <v>117000</v>
      </c>
      <c r="G13" s="24"/>
      <c r="I13" s="24"/>
    </row>
    <row r="14" spans="1:9" s="1" customFormat="1" x14ac:dyDescent="0.25">
      <c r="A14" s="25">
        <v>7</v>
      </c>
      <c r="B14" s="30" t="s">
        <v>27</v>
      </c>
      <c r="C14" s="32">
        <v>1</v>
      </c>
      <c r="D14" s="30">
        <v>109000</v>
      </c>
      <c r="E14" s="30">
        <v>8000</v>
      </c>
      <c r="F14" s="135">
        <f t="shared" si="0"/>
        <v>117000</v>
      </c>
      <c r="G14" s="24"/>
      <c r="I14" s="24"/>
    </row>
    <row r="15" spans="1:9" s="1" customFormat="1" x14ac:dyDescent="0.25">
      <c r="A15" s="25">
        <v>8</v>
      </c>
      <c r="B15" s="30" t="s">
        <v>28</v>
      </c>
      <c r="C15" s="32">
        <v>0.75</v>
      </c>
      <c r="D15" s="30">
        <v>75000</v>
      </c>
      <c r="E15" s="30">
        <v>6000</v>
      </c>
      <c r="F15" s="17">
        <f t="shared" si="0"/>
        <v>81000</v>
      </c>
      <c r="G15" s="24"/>
      <c r="I15" s="24"/>
    </row>
    <row r="16" spans="1:9" s="1" customFormat="1" x14ac:dyDescent="0.25">
      <c r="A16" s="25">
        <v>9</v>
      </c>
      <c r="B16" s="30" t="s">
        <v>22</v>
      </c>
      <c r="C16" s="32">
        <v>0.5</v>
      </c>
      <c r="D16" s="30">
        <v>50000</v>
      </c>
      <c r="E16" s="30">
        <v>4000</v>
      </c>
      <c r="F16" s="17">
        <f t="shared" si="0"/>
        <v>54000</v>
      </c>
      <c r="G16" s="24"/>
      <c r="I16" s="24"/>
    </row>
    <row r="17" spans="1:9" s="1" customFormat="1" x14ac:dyDescent="0.25">
      <c r="A17" s="25">
        <v>10</v>
      </c>
      <c r="B17" s="30" t="s">
        <v>27</v>
      </c>
      <c r="C17" s="32">
        <v>1</v>
      </c>
      <c r="D17" s="30">
        <v>109000</v>
      </c>
      <c r="E17" s="30">
        <v>8000</v>
      </c>
      <c r="F17" s="17">
        <f t="shared" si="0"/>
        <v>117000</v>
      </c>
      <c r="G17" s="24"/>
      <c r="I17" s="24"/>
    </row>
    <row r="18" spans="1:9" s="1" customFormat="1" x14ac:dyDescent="0.25">
      <c r="A18" s="25">
        <v>11</v>
      </c>
      <c r="B18" s="30" t="s">
        <v>29</v>
      </c>
      <c r="C18" s="32">
        <v>1</v>
      </c>
      <c r="D18" s="30">
        <v>109000</v>
      </c>
      <c r="E18" s="30">
        <v>8000</v>
      </c>
      <c r="F18" s="17">
        <f t="shared" si="0"/>
        <v>117000</v>
      </c>
      <c r="G18" s="24"/>
      <c r="I18" s="24"/>
    </row>
    <row r="19" spans="1:9" s="1" customFormat="1" x14ac:dyDescent="0.25">
      <c r="A19" s="218">
        <v>12</v>
      </c>
      <c r="B19" s="219" t="s">
        <v>108</v>
      </c>
      <c r="C19" s="189">
        <v>1</v>
      </c>
      <c r="D19" s="219">
        <v>109000</v>
      </c>
      <c r="E19" s="219">
        <v>8000</v>
      </c>
      <c r="F19" s="220">
        <f t="shared" si="0"/>
        <v>117000</v>
      </c>
      <c r="G19" s="24"/>
      <c r="I19" s="24"/>
    </row>
    <row r="20" spans="1:9" s="1" customFormat="1" x14ac:dyDescent="0.25">
      <c r="A20" s="25">
        <v>13</v>
      </c>
      <c r="B20" s="30" t="s">
        <v>60</v>
      </c>
      <c r="C20" s="32">
        <v>1</v>
      </c>
      <c r="D20" s="50">
        <v>100000</v>
      </c>
      <c r="E20" s="30">
        <v>8000</v>
      </c>
      <c r="F20" s="17">
        <f t="shared" si="0"/>
        <v>108000</v>
      </c>
      <c r="G20" s="24"/>
      <c r="I20" s="24"/>
    </row>
    <row r="21" spans="1:9" s="1" customFormat="1" x14ac:dyDescent="0.25">
      <c r="A21" s="106">
        <v>14</v>
      </c>
      <c r="B21" s="77" t="s">
        <v>31</v>
      </c>
      <c r="C21" s="78">
        <v>0.5</v>
      </c>
      <c r="D21" s="77">
        <v>50000</v>
      </c>
      <c r="E21" s="77">
        <v>4000</v>
      </c>
      <c r="F21" s="45">
        <f t="shared" si="0"/>
        <v>54000</v>
      </c>
      <c r="G21" s="24"/>
      <c r="I21" s="24"/>
    </row>
    <row r="22" spans="1:9" s="1" customFormat="1" ht="21.6" customHeight="1" x14ac:dyDescent="0.25">
      <c r="A22" s="30">
        <v>15</v>
      </c>
      <c r="B22" s="35" t="s">
        <v>30</v>
      </c>
      <c r="C22" s="32">
        <v>1</v>
      </c>
      <c r="D22" s="30">
        <v>109000</v>
      </c>
      <c r="E22" s="30">
        <v>8000</v>
      </c>
      <c r="F22" s="30">
        <f t="shared" si="0"/>
        <v>117000</v>
      </c>
      <c r="G22" s="24"/>
      <c r="I22" s="24"/>
    </row>
    <row r="23" spans="1:9" s="324" customFormat="1" ht="43.9" customHeight="1" x14ac:dyDescent="0.25">
      <c r="A23" s="134">
        <v>16</v>
      </c>
      <c r="B23" s="191" t="s">
        <v>260</v>
      </c>
      <c r="C23" s="22">
        <v>0.5</v>
      </c>
      <c r="D23" s="134">
        <v>109000</v>
      </c>
      <c r="E23" s="134">
        <v>8000</v>
      </c>
      <c r="F23" s="134">
        <f t="shared" si="0"/>
        <v>117000</v>
      </c>
      <c r="G23" s="20"/>
      <c r="I23" s="20"/>
    </row>
    <row r="24" spans="1:9" s="324" customFormat="1" ht="31.5" customHeight="1" thickBot="1" x14ac:dyDescent="0.3">
      <c r="A24" s="285" t="s">
        <v>16</v>
      </c>
      <c r="B24" s="286"/>
      <c r="C24" s="325">
        <f>SUM(C8:C23)</f>
        <v>14.25</v>
      </c>
      <c r="D24" s="326">
        <f>SUM(D8:D23)</f>
        <v>1633000</v>
      </c>
      <c r="E24" s="326">
        <f>SUM(E8:E23)</f>
        <v>118000</v>
      </c>
      <c r="F24" s="326">
        <f>SUM(F8:F23)</f>
        <v>1751000</v>
      </c>
    </row>
    <row r="25" spans="1:9" s="1" customFormat="1" hidden="1" x14ac:dyDescent="0.25">
      <c r="A25" s="24"/>
      <c r="B25" s="24"/>
      <c r="C25" s="26"/>
      <c r="D25" s="276"/>
      <c r="E25" s="276"/>
      <c r="F25" s="24"/>
    </row>
    <row r="26" spans="1:9" s="1" customFormat="1" hidden="1" x14ac:dyDescent="0.25">
      <c r="A26" s="24"/>
      <c r="B26" s="24"/>
      <c r="C26" s="26"/>
      <c r="D26" s="24"/>
      <c r="E26" s="24"/>
      <c r="F26" s="24"/>
    </row>
    <row r="27" spans="1:9" s="12" customFormat="1" ht="26.25" customHeight="1" x14ac:dyDescent="0.25">
      <c r="A27" s="277" t="s">
        <v>181</v>
      </c>
      <c r="B27" s="277"/>
      <c r="C27" s="277"/>
      <c r="D27" s="277"/>
      <c r="E27" s="277"/>
      <c r="F27" s="277"/>
    </row>
    <row r="28" spans="1:9" s="13" customFormat="1" x14ac:dyDescent="0.25">
      <c r="A28" s="65"/>
      <c r="B28" s="65" t="s">
        <v>93</v>
      </c>
      <c r="C28" s="14"/>
      <c r="D28" s="14"/>
      <c r="E28" s="14"/>
      <c r="F28" s="14"/>
    </row>
    <row r="29" spans="1:9" s="12" customFormat="1" ht="18.75" customHeight="1" x14ac:dyDescent="0.25">
      <c r="A29" s="68" t="s">
        <v>23</v>
      </c>
      <c r="B29" s="68"/>
      <c r="C29" s="68"/>
      <c r="D29" s="68"/>
      <c r="E29" s="68"/>
      <c r="F29" s="68"/>
    </row>
    <row r="30" spans="1:9" s="12" customFormat="1" ht="17.25" customHeight="1" x14ac:dyDescent="0.25">
      <c r="A30" s="52"/>
      <c r="B30" s="61" t="s">
        <v>94</v>
      </c>
    </row>
    <row r="31" spans="1:9" x14ac:dyDescent="0.25">
      <c r="B31" s="279"/>
      <c r="C31" s="279"/>
      <c r="D31" s="279"/>
      <c r="E31" s="279"/>
      <c r="F31" s="279"/>
    </row>
    <row r="32" spans="1:9" x14ac:dyDescent="0.25">
      <c r="A32" s="38"/>
      <c r="B32" s="20"/>
      <c r="C32" s="38"/>
      <c r="D32" s="275"/>
      <c r="E32" s="275"/>
      <c r="F32" s="20"/>
      <c r="G32" s="20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zoomScaleNormal="100" workbookViewId="0">
      <selection activeCell="D11" sqref="D11"/>
    </sheetView>
  </sheetViews>
  <sheetFormatPr defaultRowHeight="15.75" x14ac:dyDescent="0.25"/>
  <cols>
    <col min="1" max="1" width="5" style="15" customWidth="1"/>
    <col min="2" max="2" width="34.5703125" style="15" customWidth="1"/>
    <col min="3" max="3" width="0.140625" style="15" customWidth="1"/>
    <col min="4" max="4" width="13.7109375" style="15" customWidth="1"/>
    <col min="5" max="5" width="14.28515625" style="15" customWidth="1"/>
    <col min="6" max="6" width="12" style="15" customWidth="1"/>
    <col min="7" max="7" width="10.5703125" style="15" customWidth="1"/>
    <col min="8" max="8" width="17.42578125" style="15" customWidth="1"/>
    <col min="9" max="9" width="9.140625" style="327"/>
    <col min="10" max="10" width="10.5703125" style="327" bestFit="1" customWidth="1"/>
    <col min="11" max="16384" width="9.140625" style="327"/>
  </cols>
  <sheetData>
    <row r="1" spans="1:15" ht="4.5" customHeight="1" x14ac:dyDescent="0.25">
      <c r="A1" s="280"/>
      <c r="B1" s="280"/>
      <c r="C1" s="105"/>
    </row>
    <row r="2" spans="1:15" s="28" customFormat="1" ht="18.75" customHeight="1" x14ac:dyDescent="0.3">
      <c r="A2" s="281"/>
      <c r="B2" s="281"/>
      <c r="C2" s="281"/>
      <c r="D2" s="281"/>
      <c r="E2" s="52"/>
      <c r="F2" s="52"/>
      <c r="G2" s="282" t="s">
        <v>62</v>
      </c>
      <c r="H2" s="282"/>
      <c r="I2" s="41"/>
      <c r="J2" s="41"/>
    </row>
    <row r="3" spans="1:15" s="28" customFormat="1" ht="20.25" customHeight="1" x14ac:dyDescent="0.3">
      <c r="A3" s="328"/>
      <c r="B3" s="328"/>
      <c r="C3" s="328"/>
      <c r="E3" s="74"/>
      <c r="F3" s="74"/>
      <c r="G3" s="289" t="s">
        <v>92</v>
      </c>
      <c r="H3" s="289"/>
      <c r="I3" s="329"/>
      <c r="J3" s="329"/>
    </row>
    <row r="4" spans="1:15" s="28" customFormat="1" ht="16.5" customHeight="1" x14ac:dyDescent="0.3">
      <c r="A4" s="330"/>
      <c r="E4" s="75"/>
      <c r="F4" s="75"/>
      <c r="G4" s="293" t="s">
        <v>264</v>
      </c>
      <c r="H4" s="293"/>
      <c r="I4" s="331"/>
      <c r="J4" s="331"/>
      <c r="K4" s="331"/>
    </row>
    <row r="5" spans="1:15" s="324" customFormat="1" ht="18" x14ac:dyDescent="0.2">
      <c r="A5" s="332" t="s">
        <v>0</v>
      </c>
      <c r="B5" s="332"/>
      <c r="C5" s="332"/>
      <c r="D5" s="332"/>
      <c r="E5" s="332"/>
      <c r="F5" s="332"/>
      <c r="G5" s="332"/>
      <c r="H5" s="332"/>
    </row>
    <row r="6" spans="1:15" s="324" customFormat="1" ht="19.5" customHeight="1" x14ac:dyDescent="0.2">
      <c r="A6" s="333" t="s">
        <v>218</v>
      </c>
      <c r="B6" s="333"/>
      <c r="C6" s="333"/>
      <c r="D6" s="333"/>
      <c r="E6" s="333"/>
      <c r="F6" s="333"/>
      <c r="G6" s="333"/>
      <c r="H6" s="333"/>
    </row>
    <row r="7" spans="1:15" s="324" customFormat="1" ht="2.25" customHeight="1" thickBot="1" x14ac:dyDescent="0.3">
      <c r="A7" s="20"/>
      <c r="B7" s="20"/>
      <c r="C7" s="20"/>
      <c r="D7" s="20"/>
      <c r="E7" s="20"/>
      <c r="F7" s="20"/>
      <c r="G7" s="20"/>
      <c r="H7" s="20"/>
    </row>
    <row r="8" spans="1:15" s="334" customFormat="1" ht="79.5" customHeight="1" thickBot="1" x14ac:dyDescent="0.25">
      <c r="A8" s="167" t="s">
        <v>1</v>
      </c>
      <c r="B8" s="167" t="s">
        <v>18</v>
      </c>
      <c r="C8" s="167"/>
      <c r="D8" s="167" t="s">
        <v>19</v>
      </c>
      <c r="E8" s="167" t="s">
        <v>20</v>
      </c>
      <c r="F8" s="167"/>
      <c r="G8" s="167" t="s">
        <v>21</v>
      </c>
      <c r="H8" s="167" t="s">
        <v>6</v>
      </c>
    </row>
    <row r="9" spans="1:15" s="324" customFormat="1" x14ac:dyDescent="0.25">
      <c r="A9" s="154">
        <v>1</v>
      </c>
      <c r="B9" s="135" t="s">
        <v>24</v>
      </c>
      <c r="C9" s="135"/>
      <c r="D9" s="168">
        <v>1</v>
      </c>
      <c r="E9" s="135">
        <v>165000</v>
      </c>
      <c r="F9" s="135">
        <f>D9*E9</f>
        <v>165000</v>
      </c>
      <c r="G9" s="135">
        <f>D9*8000</f>
        <v>8000</v>
      </c>
      <c r="H9" s="135">
        <f>F9+G9</f>
        <v>173000</v>
      </c>
      <c r="J9" s="20"/>
      <c r="K9" s="20"/>
      <c r="L9" s="20"/>
      <c r="M9" s="20"/>
      <c r="N9" s="20"/>
      <c r="O9" s="20"/>
    </row>
    <row r="10" spans="1:15" s="324" customFormat="1" x14ac:dyDescent="0.25">
      <c r="A10" s="154">
        <v>2</v>
      </c>
      <c r="B10" s="135" t="s">
        <v>32</v>
      </c>
      <c r="C10" s="135"/>
      <c r="D10" s="168">
        <v>1</v>
      </c>
      <c r="E10" s="214">
        <v>110000</v>
      </c>
      <c r="F10" s="135">
        <f t="shared" ref="F10:F34" si="0">D10*E10</f>
        <v>110000</v>
      </c>
      <c r="G10" s="135">
        <f t="shared" ref="G10:G34" si="1">D10*8000</f>
        <v>8000</v>
      </c>
      <c r="H10" s="135">
        <f t="shared" ref="H10:H34" si="2">F10+G10</f>
        <v>118000</v>
      </c>
      <c r="J10" s="20"/>
      <c r="K10" s="20"/>
      <c r="L10" s="20"/>
      <c r="M10" s="20"/>
      <c r="N10" s="20"/>
      <c r="O10" s="20"/>
    </row>
    <row r="11" spans="1:15" s="324" customFormat="1" x14ac:dyDescent="0.25">
      <c r="A11" s="154">
        <v>3</v>
      </c>
      <c r="B11" s="134" t="s">
        <v>26</v>
      </c>
      <c r="C11" s="134"/>
      <c r="D11" s="46">
        <v>1</v>
      </c>
      <c r="E11" s="214">
        <v>110000</v>
      </c>
      <c r="F11" s="135">
        <f t="shared" si="0"/>
        <v>110000</v>
      </c>
      <c r="G11" s="135">
        <f t="shared" si="1"/>
        <v>8000</v>
      </c>
      <c r="H11" s="135">
        <f t="shared" si="2"/>
        <v>118000</v>
      </c>
      <c r="J11" s="20"/>
      <c r="K11" s="20"/>
      <c r="L11" s="20"/>
      <c r="M11" s="20"/>
      <c r="N11" s="20"/>
      <c r="O11" s="20"/>
    </row>
    <row r="12" spans="1:15" s="324" customFormat="1" x14ac:dyDescent="0.25">
      <c r="A12" s="154">
        <v>4</v>
      </c>
      <c r="B12" s="134" t="s">
        <v>33</v>
      </c>
      <c r="C12" s="134"/>
      <c r="D12" s="46">
        <v>1</v>
      </c>
      <c r="E12" s="214">
        <v>110000</v>
      </c>
      <c r="F12" s="135">
        <f t="shared" si="0"/>
        <v>110000</v>
      </c>
      <c r="G12" s="135">
        <f t="shared" si="1"/>
        <v>8000</v>
      </c>
      <c r="H12" s="135">
        <f t="shared" si="2"/>
        <v>118000</v>
      </c>
      <c r="J12" s="20"/>
      <c r="K12" s="20"/>
      <c r="L12" s="20"/>
      <c r="M12" s="20"/>
      <c r="N12" s="20"/>
      <c r="O12" s="20"/>
    </row>
    <row r="13" spans="1:15" s="324" customFormat="1" x14ac:dyDescent="0.25">
      <c r="A13" s="154">
        <v>5</v>
      </c>
      <c r="B13" s="134" t="s">
        <v>25</v>
      </c>
      <c r="C13" s="134"/>
      <c r="D13" s="46">
        <v>1</v>
      </c>
      <c r="E13" s="214">
        <v>110000</v>
      </c>
      <c r="F13" s="135">
        <f t="shared" si="0"/>
        <v>110000</v>
      </c>
      <c r="G13" s="135">
        <f t="shared" si="1"/>
        <v>8000</v>
      </c>
      <c r="H13" s="135">
        <f t="shared" si="2"/>
        <v>118000</v>
      </c>
      <c r="J13" s="20"/>
      <c r="K13" s="20"/>
      <c r="L13" s="20"/>
      <c r="M13" s="20"/>
      <c r="N13" s="20"/>
      <c r="O13" s="20"/>
    </row>
    <row r="14" spans="1:15" s="324" customFormat="1" x14ac:dyDescent="0.25">
      <c r="A14" s="154">
        <v>6</v>
      </c>
      <c r="B14" s="134" t="s">
        <v>11</v>
      </c>
      <c r="C14" s="134"/>
      <c r="D14" s="46">
        <v>1</v>
      </c>
      <c r="E14" s="214">
        <v>109000</v>
      </c>
      <c r="F14" s="135">
        <f t="shared" si="0"/>
        <v>109000</v>
      </c>
      <c r="G14" s="135">
        <f t="shared" si="1"/>
        <v>8000</v>
      </c>
      <c r="H14" s="135">
        <f t="shared" si="2"/>
        <v>117000</v>
      </c>
      <c r="J14" s="20"/>
      <c r="K14" s="20"/>
      <c r="L14" s="20"/>
      <c r="M14" s="20"/>
      <c r="N14" s="20"/>
      <c r="O14" s="20"/>
    </row>
    <row r="15" spans="1:15" s="324" customFormat="1" x14ac:dyDescent="0.25">
      <c r="A15" s="154">
        <v>7</v>
      </c>
      <c r="B15" s="134" t="s">
        <v>31</v>
      </c>
      <c r="C15" s="134"/>
      <c r="D15" s="46">
        <v>1</v>
      </c>
      <c r="E15" s="214">
        <v>109000</v>
      </c>
      <c r="F15" s="135">
        <f t="shared" si="0"/>
        <v>109000</v>
      </c>
      <c r="G15" s="135">
        <f t="shared" si="1"/>
        <v>8000</v>
      </c>
      <c r="H15" s="135">
        <f t="shared" si="2"/>
        <v>117000</v>
      </c>
      <c r="J15" s="20"/>
      <c r="K15" s="20"/>
      <c r="L15" s="20"/>
      <c r="M15" s="20"/>
      <c r="N15" s="20"/>
      <c r="O15" s="20"/>
    </row>
    <row r="16" spans="1:15" s="324" customFormat="1" x14ac:dyDescent="0.25">
      <c r="A16" s="154">
        <v>8</v>
      </c>
      <c r="B16" s="134" t="s">
        <v>205</v>
      </c>
      <c r="C16" s="134"/>
      <c r="D16" s="46">
        <v>1</v>
      </c>
      <c r="E16" s="214">
        <v>109000</v>
      </c>
      <c r="F16" s="135">
        <f t="shared" si="0"/>
        <v>109000</v>
      </c>
      <c r="G16" s="135">
        <f t="shared" si="1"/>
        <v>8000</v>
      </c>
      <c r="H16" s="135">
        <f t="shared" si="2"/>
        <v>117000</v>
      </c>
      <c r="J16" s="20"/>
      <c r="K16" s="20"/>
      <c r="L16" s="20"/>
      <c r="M16" s="20"/>
      <c r="N16" s="20"/>
      <c r="O16" s="20"/>
    </row>
    <row r="17" spans="1:15" s="324" customFormat="1" x14ac:dyDescent="0.25">
      <c r="A17" s="154">
        <v>9</v>
      </c>
      <c r="B17" s="134" t="s">
        <v>233</v>
      </c>
      <c r="C17" s="134"/>
      <c r="D17" s="46">
        <v>1.1000000000000001</v>
      </c>
      <c r="E17" s="214">
        <v>109000</v>
      </c>
      <c r="F17" s="135">
        <f t="shared" si="0"/>
        <v>119900.00000000001</v>
      </c>
      <c r="G17" s="135">
        <v>8000</v>
      </c>
      <c r="H17" s="135">
        <f t="shared" si="2"/>
        <v>127900.00000000001</v>
      </c>
      <c r="J17" s="20"/>
      <c r="K17" s="20"/>
      <c r="L17" s="20"/>
      <c r="M17" s="20"/>
      <c r="N17" s="20"/>
      <c r="O17" s="20"/>
    </row>
    <row r="18" spans="1:15" s="324" customFormat="1" x14ac:dyDescent="0.25">
      <c r="A18" s="154">
        <v>10</v>
      </c>
      <c r="B18" s="134" t="s">
        <v>116</v>
      </c>
      <c r="C18" s="134" t="s">
        <v>117</v>
      </c>
      <c r="D18" s="46">
        <v>0.5</v>
      </c>
      <c r="E18" s="214">
        <v>109000</v>
      </c>
      <c r="F18" s="135">
        <f t="shared" si="0"/>
        <v>54500</v>
      </c>
      <c r="G18" s="135">
        <f t="shared" si="1"/>
        <v>4000</v>
      </c>
      <c r="H18" s="135">
        <f t="shared" si="2"/>
        <v>58500</v>
      </c>
      <c r="J18" s="20"/>
      <c r="K18" s="20"/>
      <c r="L18" s="20"/>
      <c r="M18" s="20"/>
      <c r="N18" s="20"/>
      <c r="O18" s="20"/>
    </row>
    <row r="19" spans="1:15" s="324" customFormat="1" x14ac:dyDescent="0.25">
      <c r="A19" s="154">
        <v>11</v>
      </c>
      <c r="B19" s="134" t="s">
        <v>233</v>
      </c>
      <c r="C19" s="134"/>
      <c r="D19" s="46">
        <v>1</v>
      </c>
      <c r="E19" s="214">
        <v>109000</v>
      </c>
      <c r="F19" s="135">
        <f t="shared" si="0"/>
        <v>109000</v>
      </c>
      <c r="G19" s="135">
        <f t="shared" si="1"/>
        <v>8000</v>
      </c>
      <c r="H19" s="135">
        <f t="shared" si="2"/>
        <v>117000</v>
      </c>
      <c r="J19" s="20"/>
      <c r="K19" s="20"/>
      <c r="L19" s="20"/>
      <c r="M19" s="20"/>
      <c r="N19" s="20"/>
      <c r="O19" s="20"/>
    </row>
    <row r="20" spans="1:15" s="324" customFormat="1" x14ac:dyDescent="0.25">
      <c r="A20" s="154">
        <v>12</v>
      </c>
      <c r="B20" s="134" t="s">
        <v>27</v>
      </c>
      <c r="C20" s="134"/>
      <c r="D20" s="46">
        <v>0.5</v>
      </c>
      <c r="E20" s="214">
        <v>109000</v>
      </c>
      <c r="F20" s="135">
        <f t="shared" si="0"/>
        <v>54500</v>
      </c>
      <c r="G20" s="135">
        <f t="shared" si="1"/>
        <v>4000</v>
      </c>
      <c r="H20" s="135">
        <f t="shared" si="2"/>
        <v>58500</v>
      </c>
      <c r="J20" s="20"/>
      <c r="K20" s="20"/>
      <c r="L20" s="20"/>
      <c r="M20" s="20"/>
      <c r="N20" s="20"/>
      <c r="O20" s="20"/>
    </row>
    <row r="21" spans="1:15" s="324" customFormat="1" x14ac:dyDescent="0.25">
      <c r="A21" s="154">
        <v>13</v>
      </c>
      <c r="B21" s="134" t="s">
        <v>233</v>
      </c>
      <c r="C21" s="134"/>
      <c r="D21" s="46">
        <v>1</v>
      </c>
      <c r="E21" s="214">
        <v>109000</v>
      </c>
      <c r="F21" s="135">
        <f t="shared" si="0"/>
        <v>109000</v>
      </c>
      <c r="G21" s="135">
        <f t="shared" si="1"/>
        <v>8000</v>
      </c>
      <c r="H21" s="135">
        <f t="shared" si="2"/>
        <v>117000</v>
      </c>
      <c r="J21" s="20"/>
      <c r="K21" s="20"/>
      <c r="L21" s="20"/>
      <c r="M21" s="20"/>
      <c r="N21" s="20"/>
      <c r="O21" s="20"/>
    </row>
    <row r="22" spans="1:15" s="324" customFormat="1" x14ac:dyDescent="0.25">
      <c r="A22" s="154">
        <v>14</v>
      </c>
      <c r="B22" s="214" t="s">
        <v>234</v>
      </c>
      <c r="C22" s="46">
        <v>1.5</v>
      </c>
      <c r="D22" s="46">
        <v>1.5</v>
      </c>
      <c r="E22" s="214">
        <v>125000</v>
      </c>
      <c r="F22" s="135">
        <f t="shared" si="0"/>
        <v>187500</v>
      </c>
      <c r="G22" s="135">
        <v>8000</v>
      </c>
      <c r="H22" s="135">
        <f t="shared" si="2"/>
        <v>195500</v>
      </c>
      <c r="J22" s="20"/>
    </row>
    <row r="23" spans="1:15" s="324" customFormat="1" x14ac:dyDescent="0.25">
      <c r="A23" s="154">
        <v>15</v>
      </c>
      <c r="B23" s="134" t="s">
        <v>233</v>
      </c>
      <c r="C23" s="134"/>
      <c r="D23" s="46">
        <v>0.5</v>
      </c>
      <c r="E23" s="214">
        <v>109000</v>
      </c>
      <c r="F23" s="135">
        <f t="shared" si="0"/>
        <v>54500</v>
      </c>
      <c r="G23" s="135">
        <f t="shared" si="1"/>
        <v>4000</v>
      </c>
      <c r="H23" s="135">
        <f t="shared" si="2"/>
        <v>58500</v>
      </c>
      <c r="J23" s="20"/>
      <c r="K23" s="20"/>
      <c r="L23" s="20"/>
      <c r="M23" s="20"/>
      <c r="N23" s="20"/>
      <c r="O23" s="20"/>
    </row>
    <row r="24" spans="1:15" s="324" customFormat="1" x14ac:dyDescent="0.25">
      <c r="A24" s="154">
        <v>16</v>
      </c>
      <c r="B24" s="134" t="s">
        <v>27</v>
      </c>
      <c r="C24" s="134"/>
      <c r="D24" s="46">
        <v>0.5</v>
      </c>
      <c r="E24" s="214">
        <v>109000</v>
      </c>
      <c r="F24" s="135">
        <f t="shared" si="0"/>
        <v>54500</v>
      </c>
      <c r="G24" s="135">
        <f t="shared" si="1"/>
        <v>4000</v>
      </c>
      <c r="H24" s="135">
        <f t="shared" si="2"/>
        <v>58500</v>
      </c>
      <c r="J24" s="20"/>
      <c r="K24" s="20"/>
      <c r="L24" s="20"/>
      <c r="M24" s="20"/>
      <c r="N24" s="20"/>
      <c r="O24" s="20"/>
    </row>
    <row r="25" spans="1:15" s="324" customFormat="1" x14ac:dyDescent="0.25">
      <c r="A25" s="154">
        <v>17</v>
      </c>
      <c r="B25" s="134" t="s">
        <v>76</v>
      </c>
      <c r="C25" s="134"/>
      <c r="D25" s="46">
        <v>0.5</v>
      </c>
      <c r="E25" s="214">
        <v>109000</v>
      </c>
      <c r="F25" s="135">
        <f t="shared" si="0"/>
        <v>54500</v>
      </c>
      <c r="G25" s="135">
        <f t="shared" si="1"/>
        <v>4000</v>
      </c>
      <c r="H25" s="135">
        <f t="shared" si="2"/>
        <v>58500</v>
      </c>
      <c r="J25" s="20"/>
      <c r="K25" s="20"/>
      <c r="L25" s="20"/>
      <c r="M25" s="20"/>
      <c r="N25" s="20"/>
      <c r="O25" s="20"/>
    </row>
    <row r="26" spans="1:15" s="324" customFormat="1" x14ac:dyDescent="0.25">
      <c r="A26" s="154">
        <v>18</v>
      </c>
      <c r="B26" s="134" t="s">
        <v>27</v>
      </c>
      <c r="C26" s="134"/>
      <c r="D26" s="46">
        <v>0.5</v>
      </c>
      <c r="E26" s="214">
        <v>109000</v>
      </c>
      <c r="F26" s="135">
        <f t="shared" si="0"/>
        <v>54500</v>
      </c>
      <c r="G26" s="135">
        <f t="shared" si="1"/>
        <v>4000</v>
      </c>
      <c r="H26" s="135">
        <f t="shared" si="2"/>
        <v>58500</v>
      </c>
      <c r="J26" s="20"/>
      <c r="K26" s="20"/>
      <c r="L26" s="20"/>
      <c r="M26" s="20"/>
      <c r="N26" s="20"/>
      <c r="O26" s="20"/>
    </row>
    <row r="27" spans="1:15" s="324" customFormat="1" x14ac:dyDescent="0.25">
      <c r="A27" s="154">
        <v>19</v>
      </c>
      <c r="B27" s="134" t="s">
        <v>76</v>
      </c>
      <c r="C27" s="134"/>
      <c r="D27" s="46">
        <v>0.5</v>
      </c>
      <c r="E27" s="214">
        <v>109000</v>
      </c>
      <c r="F27" s="135">
        <f t="shared" si="0"/>
        <v>54500</v>
      </c>
      <c r="G27" s="135">
        <f t="shared" si="1"/>
        <v>4000</v>
      </c>
      <c r="H27" s="135">
        <f t="shared" si="2"/>
        <v>58500</v>
      </c>
      <c r="J27" s="20"/>
      <c r="K27" s="20"/>
      <c r="L27" s="20"/>
      <c r="M27" s="20"/>
      <c r="N27" s="20"/>
      <c r="O27" s="20"/>
    </row>
    <row r="28" spans="1:15" s="324" customFormat="1" x14ac:dyDescent="0.25">
      <c r="A28" s="154">
        <v>20</v>
      </c>
      <c r="B28" s="134" t="s">
        <v>28</v>
      </c>
      <c r="C28" s="134"/>
      <c r="D28" s="46">
        <v>1</v>
      </c>
      <c r="E28" s="214">
        <v>104000</v>
      </c>
      <c r="F28" s="135">
        <f t="shared" si="0"/>
        <v>104000</v>
      </c>
      <c r="G28" s="135">
        <f t="shared" si="1"/>
        <v>8000</v>
      </c>
      <c r="H28" s="135">
        <f t="shared" si="2"/>
        <v>112000</v>
      </c>
      <c r="J28" s="20"/>
      <c r="K28" s="20"/>
      <c r="L28" s="20"/>
      <c r="M28" s="20"/>
      <c r="N28" s="20"/>
      <c r="O28" s="20"/>
    </row>
    <row r="29" spans="1:15" s="324" customFormat="1" x14ac:dyDescent="0.25">
      <c r="A29" s="154">
        <v>21</v>
      </c>
      <c r="B29" s="134" t="s">
        <v>29</v>
      </c>
      <c r="C29" s="134"/>
      <c r="D29" s="46">
        <v>2</v>
      </c>
      <c r="E29" s="214">
        <v>109000</v>
      </c>
      <c r="F29" s="135">
        <f t="shared" si="0"/>
        <v>218000</v>
      </c>
      <c r="G29" s="135">
        <f t="shared" si="1"/>
        <v>16000</v>
      </c>
      <c r="H29" s="135">
        <f t="shared" si="2"/>
        <v>234000</v>
      </c>
      <c r="J29" s="20"/>
      <c r="K29" s="20"/>
      <c r="L29" s="20"/>
      <c r="M29" s="20"/>
      <c r="N29" s="20"/>
      <c r="O29" s="20"/>
    </row>
    <row r="30" spans="1:15" s="324" customFormat="1" x14ac:dyDescent="0.25">
      <c r="A30" s="154">
        <v>22</v>
      </c>
      <c r="B30" s="134" t="s">
        <v>22</v>
      </c>
      <c r="C30" s="134"/>
      <c r="D30" s="46">
        <v>1</v>
      </c>
      <c r="E30" s="214">
        <v>105000</v>
      </c>
      <c r="F30" s="135">
        <f t="shared" si="0"/>
        <v>105000</v>
      </c>
      <c r="G30" s="135">
        <f t="shared" si="1"/>
        <v>8000</v>
      </c>
      <c r="H30" s="135">
        <f t="shared" si="2"/>
        <v>113000</v>
      </c>
      <c r="J30" s="20"/>
      <c r="K30" s="20"/>
      <c r="L30" s="20"/>
      <c r="M30" s="20"/>
      <c r="N30" s="20"/>
      <c r="O30" s="20"/>
    </row>
    <row r="31" spans="1:15" s="324" customFormat="1" x14ac:dyDescent="0.25">
      <c r="A31" s="154">
        <v>23</v>
      </c>
      <c r="B31" s="134" t="s">
        <v>64</v>
      </c>
      <c r="C31" s="134"/>
      <c r="D31" s="46">
        <v>1</v>
      </c>
      <c r="E31" s="214">
        <v>109000</v>
      </c>
      <c r="F31" s="135">
        <f t="shared" si="0"/>
        <v>109000</v>
      </c>
      <c r="G31" s="135">
        <f t="shared" si="1"/>
        <v>8000</v>
      </c>
      <c r="H31" s="135">
        <f t="shared" si="2"/>
        <v>117000</v>
      </c>
      <c r="J31" s="20"/>
      <c r="K31" s="20"/>
      <c r="L31" s="20"/>
      <c r="M31" s="20"/>
      <c r="N31" s="20"/>
      <c r="O31" s="20"/>
    </row>
    <row r="32" spans="1:15" s="324" customFormat="1" x14ac:dyDescent="0.25">
      <c r="A32" s="154">
        <v>24</v>
      </c>
      <c r="B32" s="214" t="s">
        <v>64</v>
      </c>
      <c r="C32" s="214"/>
      <c r="D32" s="46">
        <v>1</v>
      </c>
      <c r="E32" s="214">
        <v>109000</v>
      </c>
      <c r="F32" s="135">
        <f t="shared" si="0"/>
        <v>109000</v>
      </c>
      <c r="G32" s="135">
        <f t="shared" si="1"/>
        <v>8000</v>
      </c>
      <c r="H32" s="135">
        <f t="shared" si="2"/>
        <v>117000</v>
      </c>
      <c r="J32" s="20"/>
      <c r="K32" s="20"/>
      <c r="L32" s="20"/>
      <c r="M32" s="20"/>
      <c r="N32" s="20"/>
      <c r="O32" s="20"/>
    </row>
    <row r="33" spans="1:15" s="324" customFormat="1" x14ac:dyDescent="0.25">
      <c r="A33" s="154">
        <v>25</v>
      </c>
      <c r="B33" s="134" t="s">
        <v>34</v>
      </c>
      <c r="C33" s="134"/>
      <c r="D33" s="46">
        <v>1</v>
      </c>
      <c r="E33" s="214">
        <v>109000</v>
      </c>
      <c r="F33" s="135">
        <f t="shared" si="0"/>
        <v>109000</v>
      </c>
      <c r="G33" s="135">
        <f t="shared" si="1"/>
        <v>8000</v>
      </c>
      <c r="H33" s="135">
        <f t="shared" si="2"/>
        <v>117000</v>
      </c>
      <c r="J33" s="335"/>
    </row>
    <row r="34" spans="1:15" s="324" customFormat="1" ht="16.5" thickBot="1" x14ac:dyDescent="0.3">
      <c r="A34" s="154">
        <v>26</v>
      </c>
      <c r="B34" s="216" t="s">
        <v>30</v>
      </c>
      <c r="C34" s="216"/>
      <c r="D34" s="336">
        <v>1</v>
      </c>
      <c r="E34" s="217">
        <v>109000</v>
      </c>
      <c r="F34" s="135">
        <f t="shared" si="0"/>
        <v>109000</v>
      </c>
      <c r="G34" s="135">
        <f t="shared" si="1"/>
        <v>8000</v>
      </c>
      <c r="H34" s="135">
        <f t="shared" si="2"/>
        <v>117000</v>
      </c>
      <c r="J34" s="20"/>
      <c r="K34" s="20"/>
      <c r="L34" s="20"/>
      <c r="M34" s="20"/>
      <c r="N34" s="20"/>
      <c r="O34" s="20"/>
    </row>
    <row r="35" spans="1:15" s="324" customFormat="1" ht="27" customHeight="1" thickBot="1" x14ac:dyDescent="0.3">
      <c r="A35" s="337" t="s">
        <v>16</v>
      </c>
      <c r="B35" s="338"/>
      <c r="C35" s="339"/>
      <c r="D35" s="340">
        <f>SUM(D9:D34)</f>
        <v>24.1</v>
      </c>
      <c r="E35" s="340">
        <f>SUM(E9:E34)</f>
        <v>2901000</v>
      </c>
      <c r="F35" s="340">
        <f>SUM(F9:F34)</f>
        <v>2701900</v>
      </c>
      <c r="G35" s="340">
        <f>SUM(G9:G34)</f>
        <v>188000</v>
      </c>
      <c r="H35" s="174">
        <f>SUM(H9:H34)</f>
        <v>2889900</v>
      </c>
    </row>
    <row r="36" spans="1:15" s="324" customFormat="1" ht="0.75" customHeight="1" x14ac:dyDescent="0.25">
      <c r="A36" s="20"/>
      <c r="B36" s="20"/>
      <c r="C36" s="20"/>
      <c r="D36" s="257"/>
      <c r="E36" s="20"/>
      <c r="F36" s="20"/>
      <c r="G36" s="20"/>
      <c r="H36" s="20"/>
    </row>
    <row r="37" spans="1:15" s="12" customFormat="1" ht="23.25" customHeight="1" x14ac:dyDescent="0.25">
      <c r="A37" s="287" t="s">
        <v>180</v>
      </c>
      <c r="B37" s="287"/>
      <c r="C37" s="287"/>
      <c r="D37" s="287"/>
      <c r="E37" s="287"/>
      <c r="F37" s="287"/>
      <c r="G37" s="287"/>
      <c r="H37" s="287"/>
    </row>
    <row r="38" spans="1:15" s="165" customFormat="1" x14ac:dyDescent="0.25">
      <c r="A38" s="170"/>
      <c r="B38" s="170" t="s">
        <v>93</v>
      </c>
      <c r="C38" s="170"/>
      <c r="D38" s="171"/>
      <c r="E38" s="171"/>
      <c r="F38" s="171"/>
      <c r="G38" s="171"/>
      <c r="H38" s="171"/>
    </row>
    <row r="39" spans="1:15" s="12" customFormat="1" ht="25.5" customHeight="1" x14ac:dyDescent="0.25">
      <c r="A39" s="68" t="s">
        <v>23</v>
      </c>
      <c r="B39" s="68"/>
      <c r="C39" s="68"/>
      <c r="D39" s="68"/>
      <c r="E39" s="68"/>
      <c r="F39" s="68"/>
      <c r="G39" s="68"/>
      <c r="H39" s="68"/>
    </row>
    <row r="40" spans="1:15" s="12" customFormat="1" ht="17.25" customHeight="1" x14ac:dyDescent="0.25">
      <c r="A40" s="52"/>
      <c r="B40" s="164" t="s">
        <v>94</v>
      </c>
      <c r="C40" s="164"/>
    </row>
    <row r="41" spans="1:15" s="11" customFormat="1" ht="14.25" customHeight="1" x14ac:dyDescent="0.25">
      <c r="A41" s="52"/>
      <c r="B41" s="341"/>
      <c r="C41" s="341"/>
      <c r="D41" s="12"/>
      <c r="E41" s="12"/>
      <c r="F41" s="12"/>
      <c r="G41" s="12"/>
      <c r="H41" s="12"/>
    </row>
    <row r="43" spans="1:15" x14ac:dyDescent="0.25">
      <c r="E43" s="279"/>
      <c r="F43" s="279"/>
      <c r="G43" s="279"/>
      <c r="H43" s="279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" zoomScaleNormal="100" workbookViewId="0">
      <selection activeCell="F4" sqref="F4:G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  <col min="8" max="9" width="11.7109375" customWidth="1"/>
  </cols>
  <sheetData>
    <row r="1" spans="1:8" ht="16.5" hidden="1" customHeight="1" x14ac:dyDescent="0.25">
      <c r="A1" s="280"/>
      <c r="B1" s="280"/>
      <c r="C1" s="15"/>
      <c r="D1" s="15"/>
      <c r="E1" s="15"/>
      <c r="F1" s="15"/>
      <c r="G1" s="15"/>
    </row>
    <row r="2" spans="1:8" ht="16.5" customHeight="1" x14ac:dyDescent="0.25">
      <c r="A2" s="41"/>
      <c r="B2" s="41"/>
      <c r="C2" s="48" t="s">
        <v>59</v>
      </c>
      <c r="D2" s="48"/>
      <c r="E2" s="15"/>
      <c r="F2" s="282" t="s">
        <v>62</v>
      </c>
      <c r="G2" s="282"/>
      <c r="H2" s="66"/>
    </row>
    <row r="3" spans="1:8" s="28" customFormat="1" ht="18.75" customHeight="1" x14ac:dyDescent="0.3">
      <c r="A3" s="29"/>
      <c r="B3" s="13"/>
      <c r="C3" s="59"/>
      <c r="D3" s="59"/>
      <c r="E3" s="29"/>
      <c r="F3" s="283" t="s">
        <v>92</v>
      </c>
      <c r="G3" s="283"/>
      <c r="H3" s="29"/>
    </row>
    <row r="4" spans="1:8" s="28" customFormat="1" ht="17.25" customHeight="1" x14ac:dyDescent="0.3">
      <c r="A4" s="60"/>
      <c r="B4" s="61"/>
      <c r="C4" s="11"/>
      <c r="D4" s="11"/>
      <c r="E4" s="52"/>
      <c r="F4" s="265" t="s">
        <v>264</v>
      </c>
      <c r="G4" s="265"/>
      <c r="H4" s="42"/>
    </row>
    <row r="5" spans="1:8" s="1" customFormat="1" ht="18" x14ac:dyDescent="0.2">
      <c r="A5" s="284" t="s">
        <v>0</v>
      </c>
      <c r="B5" s="284"/>
      <c r="C5" s="284"/>
      <c r="D5" s="284"/>
      <c r="E5" s="284"/>
      <c r="F5" s="284"/>
      <c r="G5" s="284"/>
    </row>
    <row r="6" spans="1:8" s="1" customFormat="1" ht="15" customHeight="1" x14ac:dyDescent="0.25">
      <c r="A6" s="288" t="s">
        <v>220</v>
      </c>
      <c r="B6" s="288"/>
      <c r="C6" s="288"/>
      <c r="D6" s="288"/>
      <c r="E6" s="288"/>
      <c r="F6" s="288"/>
      <c r="G6" s="288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66" t="s">
        <v>1</v>
      </c>
      <c r="B8" s="167" t="s">
        <v>18</v>
      </c>
      <c r="C8" s="167" t="s">
        <v>19</v>
      </c>
      <c r="D8" s="167" t="s">
        <v>198</v>
      </c>
      <c r="E8" s="167" t="s">
        <v>199</v>
      </c>
      <c r="F8" s="167" t="s">
        <v>21</v>
      </c>
      <c r="G8" s="167" t="s">
        <v>6</v>
      </c>
    </row>
    <row r="9" spans="1:8" s="7" customFormat="1" ht="18" customHeight="1" x14ac:dyDescent="0.25">
      <c r="A9" s="154">
        <v>1</v>
      </c>
      <c r="B9" s="135" t="s">
        <v>24</v>
      </c>
      <c r="C9" s="168">
        <v>1</v>
      </c>
      <c r="D9" s="168">
        <v>165000</v>
      </c>
      <c r="E9" s="135">
        <f>D9*C9</f>
        <v>165000</v>
      </c>
      <c r="F9" s="135">
        <f>C9*8000</f>
        <v>8000</v>
      </c>
      <c r="G9" s="135">
        <f>E9+F9</f>
        <v>173000</v>
      </c>
    </row>
    <row r="10" spans="1:8" s="7" customFormat="1" ht="18" customHeight="1" x14ac:dyDescent="0.25">
      <c r="A10" s="154">
        <v>2</v>
      </c>
      <c r="B10" s="135" t="s">
        <v>25</v>
      </c>
      <c r="C10" s="168">
        <v>1</v>
      </c>
      <c r="D10" s="168">
        <v>114000</v>
      </c>
      <c r="E10" s="135">
        <f t="shared" ref="E10:E42" si="0">D10*C10</f>
        <v>114000</v>
      </c>
      <c r="F10" s="135">
        <f t="shared" ref="F10:F42" si="1">C10*8000</f>
        <v>8000</v>
      </c>
      <c r="G10" s="135">
        <f t="shared" ref="G10:G42" si="2">E10+F10</f>
        <v>122000</v>
      </c>
    </row>
    <row r="11" spans="1:8" s="7" customFormat="1" ht="18" customHeight="1" x14ac:dyDescent="0.25">
      <c r="A11" s="154">
        <v>3</v>
      </c>
      <c r="B11" s="134" t="s">
        <v>30</v>
      </c>
      <c r="C11" s="168">
        <v>0.5</v>
      </c>
      <c r="D11" s="168">
        <v>109000</v>
      </c>
      <c r="E11" s="135">
        <f t="shared" si="0"/>
        <v>54500</v>
      </c>
      <c r="F11" s="135">
        <f t="shared" si="1"/>
        <v>4000</v>
      </c>
      <c r="G11" s="135">
        <f t="shared" si="2"/>
        <v>58500</v>
      </c>
    </row>
    <row r="12" spans="1:8" s="7" customFormat="1" ht="18" customHeight="1" x14ac:dyDescent="0.25">
      <c r="A12" s="154">
        <v>4</v>
      </c>
      <c r="B12" s="134" t="s">
        <v>196</v>
      </c>
      <c r="C12" s="168">
        <v>0.5</v>
      </c>
      <c r="D12" s="168">
        <v>109000</v>
      </c>
      <c r="E12" s="135">
        <f t="shared" si="0"/>
        <v>54500</v>
      </c>
      <c r="F12" s="135">
        <f t="shared" si="1"/>
        <v>4000</v>
      </c>
      <c r="G12" s="135">
        <f t="shared" si="2"/>
        <v>58500</v>
      </c>
    </row>
    <row r="13" spans="1:8" s="7" customFormat="1" ht="18" customHeight="1" x14ac:dyDescent="0.25">
      <c r="A13" s="154">
        <v>5</v>
      </c>
      <c r="B13" s="134" t="s">
        <v>36</v>
      </c>
      <c r="C13" s="22">
        <v>1</v>
      </c>
      <c r="D13" s="22">
        <v>109000</v>
      </c>
      <c r="E13" s="135">
        <f t="shared" si="0"/>
        <v>109000</v>
      </c>
      <c r="F13" s="135">
        <f t="shared" si="1"/>
        <v>8000</v>
      </c>
      <c r="G13" s="135">
        <f t="shared" si="2"/>
        <v>117000</v>
      </c>
    </row>
    <row r="14" spans="1:8" s="7" customFormat="1" ht="18" customHeight="1" x14ac:dyDescent="0.25">
      <c r="A14" s="154">
        <v>6</v>
      </c>
      <c r="B14" s="134" t="s">
        <v>67</v>
      </c>
      <c r="C14" s="22">
        <v>1</v>
      </c>
      <c r="D14" s="22">
        <v>100000</v>
      </c>
      <c r="E14" s="135">
        <f t="shared" si="0"/>
        <v>100000</v>
      </c>
      <c r="F14" s="135">
        <f t="shared" si="1"/>
        <v>8000</v>
      </c>
      <c r="G14" s="135">
        <f t="shared" si="2"/>
        <v>108000</v>
      </c>
    </row>
    <row r="15" spans="1:8" s="7" customFormat="1" ht="18" customHeight="1" x14ac:dyDescent="0.25">
      <c r="A15" s="154">
        <v>7</v>
      </c>
      <c r="B15" s="134" t="s">
        <v>37</v>
      </c>
      <c r="C15" s="22">
        <v>1</v>
      </c>
      <c r="D15" s="22">
        <v>109000</v>
      </c>
      <c r="E15" s="135">
        <f t="shared" si="0"/>
        <v>109000</v>
      </c>
      <c r="F15" s="135">
        <f t="shared" si="1"/>
        <v>8000</v>
      </c>
      <c r="G15" s="135">
        <f t="shared" si="2"/>
        <v>117000</v>
      </c>
    </row>
    <row r="16" spans="1:8" s="7" customFormat="1" ht="18" customHeigh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5">
        <f t="shared" si="1"/>
        <v>8000</v>
      </c>
      <c r="G16" s="135">
        <f t="shared" si="2"/>
        <v>108000</v>
      </c>
    </row>
    <row r="17" spans="1:9" s="7" customFormat="1" ht="18" customHeigh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5">
        <f t="shared" si="1"/>
        <v>8000</v>
      </c>
      <c r="G17" s="135">
        <f t="shared" si="2"/>
        <v>117000</v>
      </c>
    </row>
    <row r="18" spans="1:9" s="104" customFormat="1" ht="18" customHeigh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5">
        <f t="shared" si="1"/>
        <v>8000</v>
      </c>
      <c r="G18" s="135">
        <f t="shared" si="2"/>
        <v>117000</v>
      </c>
      <c r="H18" s="7"/>
      <c r="I18" s="7"/>
    </row>
    <row r="19" spans="1:9" s="19" customFormat="1" ht="15.75" x14ac:dyDescent="0.25">
      <c r="A19" s="154">
        <v>11</v>
      </c>
      <c r="B19" s="134" t="s">
        <v>65</v>
      </c>
      <c r="C19" s="22">
        <v>1</v>
      </c>
      <c r="D19" s="22">
        <v>100000</v>
      </c>
      <c r="E19" s="135">
        <f t="shared" si="0"/>
        <v>100000</v>
      </c>
      <c r="F19" s="135">
        <f t="shared" si="1"/>
        <v>8000</v>
      </c>
      <c r="G19" s="135">
        <f t="shared" si="2"/>
        <v>108000</v>
      </c>
      <c r="H19" s="7"/>
      <c r="I19" s="7"/>
    </row>
    <row r="20" spans="1:9" s="7" customFormat="1" ht="15.75" x14ac:dyDescent="0.25">
      <c r="A20" s="154">
        <v>12</v>
      </c>
      <c r="B20" s="134" t="s">
        <v>65</v>
      </c>
      <c r="C20" s="22">
        <v>1</v>
      </c>
      <c r="D20" s="22">
        <v>100000</v>
      </c>
      <c r="E20" s="135">
        <f t="shared" si="0"/>
        <v>100000</v>
      </c>
      <c r="F20" s="135">
        <f t="shared" si="1"/>
        <v>8000</v>
      </c>
      <c r="G20" s="135">
        <f t="shared" si="2"/>
        <v>108000</v>
      </c>
    </row>
    <row r="21" spans="1:9" s="7" customFormat="1" ht="15.75" x14ac:dyDescent="0.25">
      <c r="A21" s="154">
        <v>13</v>
      </c>
      <c r="B21" s="134" t="s">
        <v>65</v>
      </c>
      <c r="C21" s="22">
        <v>1</v>
      </c>
      <c r="D21" s="22">
        <v>100000</v>
      </c>
      <c r="E21" s="135">
        <f t="shared" si="0"/>
        <v>100000</v>
      </c>
      <c r="F21" s="135">
        <f t="shared" si="1"/>
        <v>8000</v>
      </c>
      <c r="G21" s="135">
        <f t="shared" si="2"/>
        <v>108000</v>
      </c>
    </row>
    <row r="22" spans="1:9" s="7" customFormat="1" ht="15.75" x14ac:dyDescent="0.25">
      <c r="A22" s="154">
        <v>14</v>
      </c>
      <c r="B22" s="134" t="s">
        <v>65</v>
      </c>
      <c r="C22" s="22">
        <v>1</v>
      </c>
      <c r="D22" s="22">
        <v>109000</v>
      </c>
      <c r="E22" s="135">
        <f t="shared" si="0"/>
        <v>109000</v>
      </c>
      <c r="F22" s="135">
        <f t="shared" si="1"/>
        <v>8000</v>
      </c>
      <c r="G22" s="135">
        <f t="shared" si="2"/>
        <v>117000</v>
      </c>
    </row>
    <row r="23" spans="1:9" s="104" customFormat="1" ht="15.75" x14ac:dyDescent="0.25">
      <c r="A23" s="154">
        <v>15</v>
      </c>
      <c r="B23" s="134" t="s">
        <v>65</v>
      </c>
      <c r="C23" s="22">
        <v>1</v>
      </c>
      <c r="D23" s="22">
        <v>109000</v>
      </c>
      <c r="E23" s="135">
        <f t="shared" si="0"/>
        <v>109000</v>
      </c>
      <c r="F23" s="135">
        <f t="shared" si="1"/>
        <v>8000</v>
      </c>
      <c r="G23" s="135">
        <f t="shared" si="2"/>
        <v>117000</v>
      </c>
      <c r="H23" s="7"/>
      <c r="I23" s="7"/>
    </row>
    <row r="24" spans="1:9" s="7" customFormat="1" ht="15.75" x14ac:dyDescent="0.25">
      <c r="A24" s="154">
        <v>16</v>
      </c>
      <c r="B24" s="134" t="s">
        <v>68</v>
      </c>
      <c r="C24" s="22">
        <v>1</v>
      </c>
      <c r="D24" s="22">
        <v>100000</v>
      </c>
      <c r="E24" s="135">
        <f t="shared" si="0"/>
        <v>100000</v>
      </c>
      <c r="F24" s="135">
        <f t="shared" si="1"/>
        <v>8000</v>
      </c>
      <c r="G24" s="135">
        <f t="shared" si="2"/>
        <v>108000</v>
      </c>
    </row>
    <row r="25" spans="1:9" s="7" customFormat="1" ht="15.75" x14ac:dyDescent="0.25">
      <c r="A25" s="154">
        <v>17</v>
      </c>
      <c r="B25" s="134" t="s">
        <v>69</v>
      </c>
      <c r="C25" s="22">
        <v>1</v>
      </c>
      <c r="D25" s="22">
        <v>100000</v>
      </c>
      <c r="E25" s="135">
        <f t="shared" si="0"/>
        <v>100000</v>
      </c>
      <c r="F25" s="135">
        <f t="shared" si="1"/>
        <v>8000</v>
      </c>
      <c r="G25" s="135">
        <f t="shared" si="2"/>
        <v>108000</v>
      </c>
    </row>
    <row r="26" spans="1:9" s="7" customFormat="1" ht="15.75" x14ac:dyDescent="0.25">
      <c r="A26" s="154">
        <v>18</v>
      </c>
      <c r="B26" s="134" t="s">
        <v>70</v>
      </c>
      <c r="C26" s="22">
        <v>1</v>
      </c>
      <c r="D26" s="22">
        <v>100000</v>
      </c>
      <c r="E26" s="135">
        <f t="shared" si="0"/>
        <v>100000</v>
      </c>
      <c r="F26" s="135">
        <f t="shared" si="1"/>
        <v>8000</v>
      </c>
      <c r="G26" s="135">
        <f t="shared" si="2"/>
        <v>108000</v>
      </c>
    </row>
    <row r="27" spans="1:9" s="7" customFormat="1" ht="15.75" x14ac:dyDescent="0.25">
      <c r="A27" s="154">
        <v>19</v>
      </c>
      <c r="B27" s="134" t="s">
        <v>71</v>
      </c>
      <c r="C27" s="22">
        <v>0.75</v>
      </c>
      <c r="D27" s="22">
        <v>109000</v>
      </c>
      <c r="E27" s="173">
        <f t="shared" si="0"/>
        <v>81750</v>
      </c>
      <c r="F27" s="173">
        <f t="shared" si="1"/>
        <v>6000</v>
      </c>
      <c r="G27" s="173">
        <f t="shared" si="2"/>
        <v>87750</v>
      </c>
      <c r="H27" s="104"/>
    </row>
    <row r="28" spans="1:9" s="7" customFormat="1" ht="15.75" x14ac:dyDescent="0.25">
      <c r="A28" s="154">
        <v>20</v>
      </c>
      <c r="B28" s="134" t="s">
        <v>42</v>
      </c>
      <c r="C28" s="22">
        <v>0.25</v>
      </c>
      <c r="D28" s="22">
        <v>109000</v>
      </c>
      <c r="E28" s="173">
        <f t="shared" si="0"/>
        <v>27250</v>
      </c>
      <c r="F28" s="173">
        <f t="shared" si="1"/>
        <v>2000</v>
      </c>
      <c r="G28" s="173">
        <f t="shared" si="2"/>
        <v>29250</v>
      </c>
      <c r="H28" s="104"/>
    </row>
    <row r="29" spans="1:9" s="7" customFormat="1" ht="15.75" x14ac:dyDescent="0.25">
      <c r="A29" s="154">
        <v>21</v>
      </c>
      <c r="B29" s="134" t="s">
        <v>11</v>
      </c>
      <c r="C29" s="22">
        <v>0.25</v>
      </c>
      <c r="D29" s="22">
        <v>109000</v>
      </c>
      <c r="E29" s="173">
        <f t="shared" si="0"/>
        <v>27250</v>
      </c>
      <c r="F29" s="173">
        <f t="shared" si="1"/>
        <v>2000</v>
      </c>
      <c r="G29" s="173">
        <f t="shared" si="2"/>
        <v>29250</v>
      </c>
      <c r="H29" s="104"/>
    </row>
    <row r="30" spans="1:9" s="7" customFormat="1" ht="15.75" x14ac:dyDescent="0.25">
      <c r="A30" s="154">
        <v>22</v>
      </c>
      <c r="B30" s="134" t="s">
        <v>29</v>
      </c>
      <c r="C30" s="22">
        <v>1</v>
      </c>
      <c r="D30" s="22">
        <v>100000</v>
      </c>
      <c r="E30" s="135">
        <f t="shared" si="0"/>
        <v>100000</v>
      </c>
      <c r="F30" s="135">
        <f t="shared" si="1"/>
        <v>8000</v>
      </c>
      <c r="G30" s="135">
        <f t="shared" si="2"/>
        <v>108000</v>
      </c>
      <c r="H30" s="104"/>
    </row>
    <row r="31" spans="1:9" s="7" customFormat="1" ht="15.75" x14ac:dyDescent="0.25">
      <c r="A31" s="154">
        <v>23</v>
      </c>
      <c r="B31" s="134" t="s">
        <v>197</v>
      </c>
      <c r="C31" s="22">
        <v>0.5</v>
      </c>
      <c r="D31" s="22">
        <v>100000</v>
      </c>
      <c r="E31" s="173">
        <f t="shared" si="0"/>
        <v>50000</v>
      </c>
      <c r="F31" s="135">
        <v>0</v>
      </c>
      <c r="G31" s="173">
        <f t="shared" si="2"/>
        <v>50000</v>
      </c>
      <c r="H31" s="104"/>
    </row>
    <row r="32" spans="1:9" s="104" customFormat="1" ht="15.75" x14ac:dyDescent="0.25">
      <c r="A32" s="154">
        <v>24</v>
      </c>
      <c r="B32" s="134" t="s">
        <v>72</v>
      </c>
      <c r="C32" s="22">
        <v>0.25</v>
      </c>
      <c r="D32" s="22">
        <v>100000</v>
      </c>
      <c r="E32" s="173">
        <f t="shared" si="0"/>
        <v>25000</v>
      </c>
      <c r="F32" s="173">
        <f t="shared" si="1"/>
        <v>2000</v>
      </c>
      <c r="G32" s="173">
        <f>E32+F32</f>
        <v>27000</v>
      </c>
      <c r="I32" s="7"/>
    </row>
    <row r="33" spans="1:9" s="104" customFormat="1" ht="15.75" x14ac:dyDescent="0.25">
      <c r="A33" s="154">
        <v>25</v>
      </c>
      <c r="B33" s="134" t="s">
        <v>161</v>
      </c>
      <c r="C33" s="22">
        <v>0.5</v>
      </c>
      <c r="D33" s="22">
        <v>100000</v>
      </c>
      <c r="E33" s="173">
        <f t="shared" si="0"/>
        <v>50000</v>
      </c>
      <c r="F33" s="173">
        <f t="shared" si="1"/>
        <v>4000</v>
      </c>
      <c r="G33" s="173">
        <f>E33+F33</f>
        <v>54000</v>
      </c>
      <c r="I33" s="7"/>
    </row>
    <row r="34" spans="1:9" s="7" customFormat="1" ht="15.75" x14ac:dyDescent="0.25">
      <c r="A34" s="187">
        <v>26</v>
      </c>
      <c r="B34" s="50" t="s">
        <v>22</v>
      </c>
      <c r="C34" s="34">
        <v>0.5</v>
      </c>
      <c r="D34" s="34">
        <v>109000</v>
      </c>
      <c r="E34" s="188">
        <f t="shared" si="0"/>
        <v>54500</v>
      </c>
      <c r="F34" s="188">
        <f t="shared" si="1"/>
        <v>4000</v>
      </c>
      <c r="G34" s="188">
        <f t="shared" si="2"/>
        <v>58500</v>
      </c>
      <c r="H34" s="104"/>
    </row>
    <row r="35" spans="1:9" s="104" customFormat="1" ht="15.75" x14ac:dyDescent="0.25">
      <c r="A35" s="187">
        <v>27</v>
      </c>
      <c r="B35" s="50" t="s">
        <v>121</v>
      </c>
      <c r="C35" s="34">
        <v>0.75</v>
      </c>
      <c r="D35" s="34">
        <v>109000</v>
      </c>
      <c r="E35" s="188">
        <f t="shared" si="0"/>
        <v>81750</v>
      </c>
      <c r="F35" s="188">
        <f t="shared" si="1"/>
        <v>6000</v>
      </c>
      <c r="G35" s="188">
        <f t="shared" si="2"/>
        <v>87750</v>
      </c>
      <c r="I35" s="7"/>
    </row>
    <row r="36" spans="1:9" s="7" customFormat="1" ht="15.75" x14ac:dyDescent="0.25">
      <c r="A36" s="187">
        <v>28</v>
      </c>
      <c r="B36" s="50" t="s">
        <v>73</v>
      </c>
      <c r="C36" s="34">
        <v>1</v>
      </c>
      <c r="D36" s="34">
        <v>109000</v>
      </c>
      <c r="E36" s="49">
        <f t="shared" si="0"/>
        <v>109000</v>
      </c>
      <c r="F36" s="49">
        <f t="shared" si="1"/>
        <v>8000</v>
      </c>
      <c r="G36" s="49">
        <f t="shared" si="2"/>
        <v>117000</v>
      </c>
      <c r="H36" s="104"/>
    </row>
    <row r="37" spans="1:9" s="7" customFormat="1" ht="15.75" x14ac:dyDescent="0.25">
      <c r="A37" s="187">
        <v>29</v>
      </c>
      <c r="B37" s="50" t="s">
        <v>35</v>
      </c>
      <c r="C37" s="34">
        <v>1</v>
      </c>
      <c r="D37" s="34">
        <v>109000</v>
      </c>
      <c r="E37" s="49">
        <f t="shared" si="0"/>
        <v>109000</v>
      </c>
      <c r="F37" s="49">
        <f t="shared" si="1"/>
        <v>8000</v>
      </c>
      <c r="G37" s="49">
        <f t="shared" si="2"/>
        <v>117000</v>
      </c>
      <c r="H37" s="104"/>
    </row>
    <row r="38" spans="1:9" s="7" customFormat="1" ht="15.75" x14ac:dyDescent="0.25">
      <c r="A38" s="187">
        <v>30</v>
      </c>
      <c r="B38" s="50" t="s">
        <v>112</v>
      </c>
      <c r="C38" s="189">
        <v>0.5</v>
      </c>
      <c r="D38" s="189">
        <v>100000</v>
      </c>
      <c r="E38" s="49">
        <f t="shared" si="0"/>
        <v>50000</v>
      </c>
      <c r="F38" s="49">
        <f t="shared" si="1"/>
        <v>4000</v>
      </c>
      <c r="G38" s="49">
        <f t="shared" si="2"/>
        <v>54000</v>
      </c>
      <c r="H38" s="104"/>
    </row>
    <row r="39" spans="1:9" s="7" customFormat="1" ht="15.75" x14ac:dyDescent="0.25">
      <c r="A39" s="187">
        <v>31</v>
      </c>
      <c r="B39" s="50" t="s">
        <v>74</v>
      </c>
      <c r="C39" s="34">
        <v>0.5</v>
      </c>
      <c r="D39" s="34">
        <v>109000</v>
      </c>
      <c r="E39" s="188">
        <f t="shared" si="0"/>
        <v>54500</v>
      </c>
      <c r="F39" s="188">
        <f t="shared" si="1"/>
        <v>4000</v>
      </c>
      <c r="G39" s="190">
        <f t="shared" si="2"/>
        <v>58500</v>
      </c>
      <c r="H39" s="104"/>
    </row>
    <row r="40" spans="1:9" s="7" customFormat="1" ht="15.75" x14ac:dyDescent="0.25">
      <c r="A40" s="187">
        <v>32</v>
      </c>
      <c r="B40" s="50" t="s">
        <v>61</v>
      </c>
      <c r="C40" s="34">
        <v>1</v>
      </c>
      <c r="D40" s="34">
        <v>109000</v>
      </c>
      <c r="E40" s="49">
        <f t="shared" si="0"/>
        <v>109000</v>
      </c>
      <c r="F40" s="49">
        <f t="shared" si="1"/>
        <v>8000</v>
      </c>
      <c r="G40" s="50">
        <f t="shared" si="2"/>
        <v>117000</v>
      </c>
      <c r="H40" s="104"/>
    </row>
    <row r="41" spans="1:9" s="7" customFormat="1" ht="47.25" x14ac:dyDescent="0.25">
      <c r="A41" s="50">
        <v>33</v>
      </c>
      <c r="B41" s="143" t="s">
        <v>242</v>
      </c>
      <c r="C41" s="34">
        <v>1</v>
      </c>
      <c r="D41" s="34">
        <v>109000</v>
      </c>
      <c r="E41" s="50">
        <f t="shared" si="0"/>
        <v>109000</v>
      </c>
      <c r="F41" s="50">
        <f t="shared" si="1"/>
        <v>8000</v>
      </c>
      <c r="G41" s="50">
        <f t="shared" si="2"/>
        <v>117000</v>
      </c>
      <c r="H41" s="104"/>
    </row>
    <row r="42" spans="1:9" s="7" customFormat="1" ht="47.25" x14ac:dyDescent="0.25">
      <c r="A42" s="50">
        <v>34</v>
      </c>
      <c r="B42" s="143" t="s">
        <v>243</v>
      </c>
      <c r="C42" s="34">
        <v>1</v>
      </c>
      <c r="D42" s="34">
        <v>109000</v>
      </c>
      <c r="E42" s="50">
        <f t="shared" si="0"/>
        <v>109000</v>
      </c>
      <c r="F42" s="50">
        <f t="shared" si="1"/>
        <v>8000</v>
      </c>
      <c r="G42" s="50">
        <f t="shared" si="2"/>
        <v>117000</v>
      </c>
      <c r="H42" s="104"/>
    </row>
    <row r="43" spans="1:9" s="7" customFormat="1" ht="15.75" x14ac:dyDescent="0.25">
      <c r="A43" s="50"/>
      <c r="B43" s="50"/>
      <c r="C43" s="34"/>
      <c r="D43" s="34"/>
      <c r="E43" s="50"/>
      <c r="F43" s="50"/>
      <c r="G43" s="50"/>
    </row>
    <row r="44" spans="1:9" s="7" customFormat="1" ht="27" customHeight="1" thickBot="1" x14ac:dyDescent="0.3">
      <c r="A44" s="285" t="s">
        <v>16</v>
      </c>
      <c r="B44" s="286"/>
      <c r="C44" s="169">
        <f t="shared" ref="C44:G44" si="3">SUM(C9:C42)</f>
        <v>27.75</v>
      </c>
      <c r="D44" s="169">
        <f t="shared" si="3"/>
        <v>3650000</v>
      </c>
      <c r="E44" s="172">
        <f t="shared" si="3"/>
        <v>2989000</v>
      </c>
      <c r="F44" s="172">
        <f t="shared" si="3"/>
        <v>218000</v>
      </c>
      <c r="G44" s="172">
        <f t="shared" si="3"/>
        <v>3207000</v>
      </c>
      <c r="H44" s="172"/>
      <c r="I44" s="172"/>
    </row>
    <row r="45" spans="1:9" s="12" customFormat="1" ht="20.25" customHeight="1" x14ac:dyDescent="0.25">
      <c r="A45" s="287" t="s">
        <v>183</v>
      </c>
      <c r="B45" s="287"/>
      <c r="C45" s="287"/>
      <c r="D45" s="287"/>
      <c r="E45" s="287"/>
      <c r="F45" s="287"/>
      <c r="G45" s="287"/>
    </row>
    <row r="46" spans="1:9" s="13" customFormat="1" ht="15.75" x14ac:dyDescent="0.25">
      <c r="A46" s="170"/>
      <c r="B46" s="170" t="s">
        <v>93</v>
      </c>
      <c r="C46" s="171"/>
      <c r="D46" s="171"/>
      <c r="E46" s="171"/>
      <c r="F46" s="171"/>
      <c r="G46" s="171"/>
    </row>
    <row r="47" spans="1:9" s="12" customFormat="1" ht="25.5" customHeight="1" x14ac:dyDescent="0.25">
      <c r="A47" s="68" t="s">
        <v>23</v>
      </c>
      <c r="B47" s="68"/>
      <c r="C47" s="68"/>
      <c r="D47" s="68"/>
      <c r="E47" s="68"/>
      <c r="F47" s="68"/>
      <c r="G47" s="68"/>
    </row>
    <row r="48" spans="1:9" s="12" customFormat="1" ht="17.25" customHeight="1" x14ac:dyDescent="0.25">
      <c r="A48" s="52"/>
      <c r="B48" s="164" t="s">
        <v>94</v>
      </c>
    </row>
    <row r="49" spans="1:9" ht="15.75" x14ac:dyDescent="0.25">
      <c r="A49" s="15"/>
      <c r="B49" s="15"/>
      <c r="C49" s="15"/>
      <c r="D49" s="15"/>
      <c r="E49" s="15"/>
      <c r="F49" s="15"/>
      <c r="G49" s="15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topLeftCell="A19" zoomScaleNormal="100" workbookViewId="0">
      <selection activeCell="E8" sqref="E8"/>
    </sheetView>
  </sheetViews>
  <sheetFormatPr defaultColWidth="9.140625" defaultRowHeight="15.75" x14ac:dyDescent="0.25"/>
  <cols>
    <col min="1" max="1" width="7" style="15" customWidth="1"/>
    <col min="2" max="2" width="30.5703125" style="15" customWidth="1"/>
    <col min="3" max="4" width="13.85546875" style="18" customWidth="1"/>
    <col min="5" max="5" width="13.85546875" style="15" customWidth="1"/>
    <col min="6" max="6" width="16" style="15" customWidth="1"/>
    <col min="7" max="7" width="20.28515625" style="15" customWidth="1"/>
    <col min="8" max="8" width="13.28515625" style="6" customWidth="1"/>
    <col min="9" max="16384" width="9.140625" style="6"/>
  </cols>
  <sheetData>
    <row r="1" spans="1:9" s="327" customFormat="1" ht="16.5" customHeight="1" x14ac:dyDescent="0.25">
      <c r="A1" s="41"/>
      <c r="B1" s="41"/>
      <c r="C1" s="48" t="s">
        <v>59</v>
      </c>
      <c r="D1" s="48"/>
      <c r="E1" s="15"/>
      <c r="F1" s="282" t="s">
        <v>62</v>
      </c>
      <c r="G1" s="282"/>
      <c r="H1" s="66"/>
    </row>
    <row r="2" spans="1:9" s="28" customFormat="1" ht="18.75" customHeight="1" x14ac:dyDescent="0.3">
      <c r="A2" s="329"/>
      <c r="B2" s="165"/>
      <c r="C2" s="342"/>
      <c r="D2" s="342"/>
      <c r="E2" s="329"/>
      <c r="F2" s="289" t="s">
        <v>92</v>
      </c>
      <c r="G2" s="289"/>
      <c r="H2" s="329"/>
    </row>
    <row r="3" spans="1:9" s="28" customFormat="1" ht="17.25" customHeight="1" x14ac:dyDescent="0.3">
      <c r="A3" s="343"/>
      <c r="B3" s="164"/>
      <c r="C3" s="11"/>
      <c r="D3" s="11"/>
      <c r="E3" s="52"/>
      <c r="F3" s="293" t="s">
        <v>264</v>
      </c>
      <c r="G3" s="293"/>
      <c r="H3" s="344"/>
    </row>
    <row r="4" spans="1:9" s="28" customFormat="1" ht="9.75" customHeight="1" x14ac:dyDescent="0.3">
      <c r="A4" s="330"/>
      <c r="B4" s="345"/>
      <c r="C4" s="27"/>
      <c r="D4" s="27"/>
      <c r="E4" s="346"/>
      <c r="F4" s="346"/>
      <c r="G4" s="346"/>
      <c r="H4" s="346"/>
    </row>
    <row r="5" spans="1:9" s="19" customFormat="1" ht="18" x14ac:dyDescent="0.25">
      <c r="A5" s="332" t="s">
        <v>0</v>
      </c>
      <c r="B5" s="332"/>
      <c r="C5" s="332"/>
      <c r="D5" s="332"/>
      <c r="E5" s="332"/>
      <c r="F5" s="332"/>
      <c r="G5" s="332"/>
    </row>
    <row r="6" spans="1:9" s="19" customFormat="1" x14ac:dyDescent="0.25">
      <c r="A6" s="347" t="s">
        <v>221</v>
      </c>
      <c r="B6" s="347"/>
      <c r="C6" s="347"/>
      <c r="D6" s="347"/>
      <c r="E6" s="347"/>
      <c r="F6" s="347"/>
      <c r="G6" s="347"/>
    </row>
    <row r="7" spans="1:9" s="19" customFormat="1" ht="3.75" customHeight="1" thickBot="1" x14ac:dyDescent="0.3">
      <c r="A7" s="20"/>
      <c r="B7" s="20"/>
      <c r="C7" s="257"/>
      <c r="D7" s="257"/>
      <c r="E7" s="20"/>
      <c r="F7" s="20"/>
      <c r="G7" s="20"/>
    </row>
    <row r="8" spans="1:9" s="348" customFormat="1" ht="77.25" customHeight="1" thickBot="1" x14ac:dyDescent="0.3">
      <c r="A8" s="167" t="s">
        <v>1</v>
      </c>
      <c r="B8" s="167" t="s">
        <v>18</v>
      </c>
      <c r="C8" s="167" t="s">
        <v>19</v>
      </c>
      <c r="D8" s="167"/>
      <c r="E8" s="167" t="s">
        <v>20</v>
      </c>
      <c r="F8" s="167" t="s">
        <v>21</v>
      </c>
      <c r="G8" s="167" t="s">
        <v>6</v>
      </c>
      <c r="I8" s="348" t="s">
        <v>66</v>
      </c>
    </row>
    <row r="9" spans="1:9" s="19" customFormat="1" x14ac:dyDescent="0.25">
      <c r="A9" s="154">
        <v>1</v>
      </c>
      <c r="B9" s="135" t="s">
        <v>24</v>
      </c>
      <c r="C9" s="168">
        <v>1</v>
      </c>
      <c r="D9" s="168">
        <v>165000</v>
      </c>
      <c r="E9" s="135">
        <f>D9*C9</f>
        <v>165000</v>
      </c>
      <c r="F9" s="135">
        <v>8000</v>
      </c>
      <c r="G9" s="135">
        <f>F9+E9</f>
        <v>173000</v>
      </c>
    </row>
    <row r="10" spans="1:9" s="19" customFormat="1" x14ac:dyDescent="0.25">
      <c r="A10" s="154">
        <v>2</v>
      </c>
      <c r="B10" s="135" t="s">
        <v>25</v>
      </c>
      <c r="C10" s="168">
        <v>1</v>
      </c>
      <c r="D10" s="168">
        <v>110000</v>
      </c>
      <c r="E10" s="135">
        <f t="shared" ref="E10:E33" si="0">D10*C10</f>
        <v>110000</v>
      </c>
      <c r="F10" s="135">
        <v>8000</v>
      </c>
      <c r="G10" s="135">
        <f t="shared" ref="G10:G29" si="1">F10+E10</f>
        <v>118000</v>
      </c>
    </row>
    <row r="11" spans="1:9" s="19" customFormat="1" x14ac:dyDescent="0.25">
      <c r="A11" s="154">
        <v>3</v>
      </c>
      <c r="B11" s="135" t="s">
        <v>35</v>
      </c>
      <c r="C11" s="168">
        <v>0.5</v>
      </c>
      <c r="D11" s="168">
        <v>100000</v>
      </c>
      <c r="E11" s="135">
        <f t="shared" si="0"/>
        <v>50000</v>
      </c>
      <c r="F11" s="349">
        <v>0</v>
      </c>
      <c r="G11" s="135">
        <f t="shared" si="1"/>
        <v>50000</v>
      </c>
    </row>
    <row r="12" spans="1:9" s="19" customFormat="1" x14ac:dyDescent="0.25">
      <c r="A12" s="154">
        <v>4</v>
      </c>
      <c r="B12" s="135" t="s">
        <v>11</v>
      </c>
      <c r="C12" s="350">
        <v>1</v>
      </c>
      <c r="D12" s="350">
        <v>109000</v>
      </c>
      <c r="E12" s="135">
        <f t="shared" si="0"/>
        <v>109000</v>
      </c>
      <c r="F12" s="349">
        <v>8000</v>
      </c>
      <c r="G12" s="135">
        <f t="shared" si="1"/>
        <v>117000</v>
      </c>
    </row>
    <row r="13" spans="1:9" s="19" customFormat="1" x14ac:dyDescent="0.25">
      <c r="A13" s="154">
        <v>5</v>
      </c>
      <c r="B13" s="135" t="s">
        <v>111</v>
      </c>
      <c r="C13" s="350">
        <v>1</v>
      </c>
      <c r="D13" s="350">
        <v>109000</v>
      </c>
      <c r="E13" s="135">
        <f t="shared" si="0"/>
        <v>109000</v>
      </c>
      <c r="F13" s="349">
        <v>8000</v>
      </c>
      <c r="G13" s="135">
        <f>F13+E13</f>
        <v>117000</v>
      </c>
    </row>
    <row r="14" spans="1:9" s="19" customFormat="1" x14ac:dyDescent="0.25">
      <c r="A14" s="154">
        <v>6</v>
      </c>
      <c r="B14" s="216" t="s">
        <v>43</v>
      </c>
      <c r="C14" s="336">
        <v>1</v>
      </c>
      <c r="D14" s="336">
        <v>109000</v>
      </c>
      <c r="E14" s="135">
        <f t="shared" si="0"/>
        <v>109000</v>
      </c>
      <c r="F14" s="216">
        <v>8000</v>
      </c>
      <c r="G14" s="135">
        <f>F14+E14</f>
        <v>117000</v>
      </c>
    </row>
    <row r="15" spans="1:9" s="19" customFormat="1" x14ac:dyDescent="0.25">
      <c r="A15" s="154">
        <v>7</v>
      </c>
      <c r="B15" s="134" t="s">
        <v>37</v>
      </c>
      <c r="C15" s="22">
        <v>1</v>
      </c>
      <c r="D15" s="22">
        <v>100000</v>
      </c>
      <c r="E15" s="135">
        <f t="shared" si="0"/>
        <v>100000</v>
      </c>
      <c r="F15" s="134">
        <v>8000</v>
      </c>
      <c r="G15" s="135">
        <f t="shared" si="1"/>
        <v>108000</v>
      </c>
    </row>
    <row r="16" spans="1:9" s="19" customForma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4">
        <v>8000</v>
      </c>
      <c r="G16" s="135">
        <f t="shared" si="1"/>
        <v>108000</v>
      </c>
    </row>
    <row r="17" spans="1:14" s="19" customForma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4">
        <v>8000</v>
      </c>
      <c r="G17" s="135">
        <f>F17+E17</f>
        <v>117000</v>
      </c>
    </row>
    <row r="18" spans="1:14" s="19" customForma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4">
        <v>8000</v>
      </c>
      <c r="G18" s="135">
        <f>F18+E18</f>
        <v>117000</v>
      </c>
    </row>
    <row r="19" spans="1:14" s="19" customFormat="1" x14ac:dyDescent="0.25">
      <c r="A19" s="154">
        <v>11</v>
      </c>
      <c r="B19" s="134" t="s">
        <v>65</v>
      </c>
      <c r="C19" s="22">
        <v>1</v>
      </c>
      <c r="D19" s="22">
        <v>109000</v>
      </c>
      <c r="E19" s="135">
        <f t="shared" si="0"/>
        <v>109000</v>
      </c>
      <c r="F19" s="134">
        <v>8000</v>
      </c>
      <c r="G19" s="135">
        <f t="shared" si="1"/>
        <v>117000</v>
      </c>
    </row>
    <row r="20" spans="1:14" s="19" customFormat="1" x14ac:dyDescent="0.25">
      <c r="A20" s="154">
        <v>12</v>
      </c>
      <c r="B20" s="134" t="s">
        <v>38</v>
      </c>
      <c r="C20" s="22">
        <v>1</v>
      </c>
      <c r="D20" s="22">
        <v>109000</v>
      </c>
      <c r="E20" s="135">
        <f t="shared" si="0"/>
        <v>109000</v>
      </c>
      <c r="F20" s="134">
        <v>8000</v>
      </c>
      <c r="G20" s="135">
        <f t="shared" si="1"/>
        <v>117000</v>
      </c>
    </row>
    <row r="21" spans="1:14" s="19" customFormat="1" x14ac:dyDescent="0.25">
      <c r="A21" s="154">
        <v>13</v>
      </c>
      <c r="B21" s="134" t="s">
        <v>38</v>
      </c>
      <c r="C21" s="22">
        <v>1</v>
      </c>
      <c r="D21" s="22">
        <v>109000</v>
      </c>
      <c r="E21" s="135">
        <f t="shared" si="0"/>
        <v>109000</v>
      </c>
      <c r="F21" s="134">
        <v>8000</v>
      </c>
      <c r="G21" s="135">
        <f t="shared" si="1"/>
        <v>117000</v>
      </c>
    </row>
    <row r="22" spans="1:14" s="19" customFormat="1" x14ac:dyDescent="0.25">
      <c r="A22" s="154">
        <v>14</v>
      </c>
      <c r="B22" s="134" t="s">
        <v>38</v>
      </c>
      <c r="C22" s="22">
        <v>1</v>
      </c>
      <c r="D22" s="22">
        <v>109000</v>
      </c>
      <c r="E22" s="135">
        <f t="shared" si="0"/>
        <v>109000</v>
      </c>
      <c r="F22" s="134">
        <v>8000</v>
      </c>
      <c r="G22" s="135">
        <f t="shared" si="1"/>
        <v>117000</v>
      </c>
    </row>
    <row r="23" spans="1:14" s="19" customFormat="1" x14ac:dyDescent="0.25">
      <c r="A23" s="154">
        <v>15</v>
      </c>
      <c r="B23" s="134" t="s">
        <v>39</v>
      </c>
      <c r="C23" s="22">
        <v>1</v>
      </c>
      <c r="D23" s="22">
        <v>109000</v>
      </c>
      <c r="E23" s="135">
        <f t="shared" si="0"/>
        <v>109000</v>
      </c>
      <c r="F23" s="134">
        <v>8000</v>
      </c>
      <c r="G23" s="135">
        <f t="shared" si="1"/>
        <v>117000</v>
      </c>
      <c r="N23" s="19" t="s">
        <v>115</v>
      </c>
    </row>
    <row r="24" spans="1:14" s="19" customFormat="1" x14ac:dyDescent="0.25">
      <c r="A24" s="154">
        <v>16</v>
      </c>
      <c r="B24" s="134" t="s">
        <v>36</v>
      </c>
      <c r="C24" s="22">
        <v>1</v>
      </c>
      <c r="D24" s="22">
        <v>100000</v>
      </c>
      <c r="E24" s="135">
        <f t="shared" si="0"/>
        <v>100000</v>
      </c>
      <c r="F24" s="134">
        <v>8000</v>
      </c>
      <c r="G24" s="135">
        <f t="shared" si="1"/>
        <v>108000</v>
      </c>
      <c r="K24" s="19" t="s">
        <v>66</v>
      </c>
    </row>
    <row r="25" spans="1:14" s="19" customFormat="1" x14ac:dyDescent="0.25">
      <c r="A25" s="154">
        <v>17</v>
      </c>
      <c r="B25" s="134" t="s">
        <v>40</v>
      </c>
      <c r="C25" s="22">
        <v>1</v>
      </c>
      <c r="D25" s="22">
        <v>109000</v>
      </c>
      <c r="E25" s="135">
        <f t="shared" si="0"/>
        <v>109000</v>
      </c>
      <c r="F25" s="134">
        <v>8000</v>
      </c>
      <c r="G25" s="135">
        <f t="shared" si="1"/>
        <v>117000</v>
      </c>
    </row>
    <row r="26" spans="1:14" s="19" customFormat="1" x14ac:dyDescent="0.25">
      <c r="A26" s="154">
        <v>18</v>
      </c>
      <c r="B26" s="134" t="s">
        <v>41</v>
      </c>
      <c r="C26" s="22">
        <v>1</v>
      </c>
      <c r="D26" s="22">
        <v>109000</v>
      </c>
      <c r="E26" s="135">
        <f t="shared" si="0"/>
        <v>109000</v>
      </c>
      <c r="F26" s="134">
        <v>8000</v>
      </c>
      <c r="G26" s="135">
        <f t="shared" si="1"/>
        <v>117000</v>
      </c>
    </row>
    <row r="27" spans="1:14" s="19" customFormat="1" x14ac:dyDescent="0.25">
      <c r="A27" s="154">
        <v>19</v>
      </c>
      <c r="B27" s="134" t="s">
        <v>61</v>
      </c>
      <c r="C27" s="22">
        <v>1</v>
      </c>
      <c r="D27" s="22">
        <v>109000</v>
      </c>
      <c r="E27" s="135">
        <f t="shared" si="0"/>
        <v>109000</v>
      </c>
      <c r="F27" s="134">
        <v>8000</v>
      </c>
      <c r="G27" s="135">
        <f t="shared" si="1"/>
        <v>117000</v>
      </c>
    </row>
    <row r="28" spans="1:14" s="19" customFormat="1" x14ac:dyDescent="0.25">
      <c r="A28" s="154">
        <v>20</v>
      </c>
      <c r="B28" s="134" t="s">
        <v>42</v>
      </c>
      <c r="C28" s="22">
        <v>1</v>
      </c>
      <c r="D28" s="22">
        <v>109000</v>
      </c>
      <c r="E28" s="135">
        <f t="shared" si="0"/>
        <v>109000</v>
      </c>
      <c r="F28" s="134">
        <v>8000</v>
      </c>
      <c r="G28" s="135">
        <f t="shared" si="1"/>
        <v>117000</v>
      </c>
    </row>
    <row r="29" spans="1:14" s="19" customFormat="1" x14ac:dyDescent="0.25">
      <c r="A29" s="154">
        <v>21</v>
      </c>
      <c r="B29" s="134" t="s">
        <v>22</v>
      </c>
      <c r="C29" s="22">
        <v>1</v>
      </c>
      <c r="D29" s="22">
        <v>100000</v>
      </c>
      <c r="E29" s="135">
        <f t="shared" si="0"/>
        <v>100000</v>
      </c>
      <c r="F29" s="134">
        <v>8000</v>
      </c>
      <c r="G29" s="135">
        <f t="shared" si="1"/>
        <v>108000</v>
      </c>
    </row>
    <row r="30" spans="1:14" s="19" customFormat="1" x14ac:dyDescent="0.25">
      <c r="A30" s="154">
        <v>22</v>
      </c>
      <c r="B30" s="134" t="s">
        <v>29</v>
      </c>
      <c r="C30" s="22">
        <v>1</v>
      </c>
      <c r="D30" s="22">
        <v>109000</v>
      </c>
      <c r="E30" s="135">
        <f t="shared" si="0"/>
        <v>109000</v>
      </c>
      <c r="F30" s="134">
        <v>8000</v>
      </c>
      <c r="G30" s="135">
        <f>F30+E30</f>
        <v>117000</v>
      </c>
    </row>
    <row r="31" spans="1:14" s="19" customFormat="1" x14ac:dyDescent="0.25">
      <c r="A31" s="216">
        <v>23</v>
      </c>
      <c r="B31" s="216" t="s">
        <v>240</v>
      </c>
      <c r="C31" s="23">
        <v>1</v>
      </c>
      <c r="D31" s="23">
        <v>109000</v>
      </c>
      <c r="E31" s="216">
        <f t="shared" si="0"/>
        <v>109000</v>
      </c>
      <c r="F31" s="216">
        <v>8000</v>
      </c>
      <c r="G31" s="216">
        <f>F31+E31</f>
        <v>117000</v>
      </c>
    </row>
    <row r="32" spans="1:14" s="19" customFormat="1" x14ac:dyDescent="0.25">
      <c r="A32" s="134">
        <v>24</v>
      </c>
      <c r="B32" s="134" t="s">
        <v>257</v>
      </c>
      <c r="C32" s="22">
        <v>1</v>
      </c>
      <c r="D32" s="22">
        <v>109000</v>
      </c>
      <c r="E32" s="134">
        <f t="shared" si="0"/>
        <v>109000</v>
      </c>
      <c r="F32" s="134">
        <v>8000</v>
      </c>
      <c r="G32" s="134">
        <f>F32+E32</f>
        <v>117000</v>
      </c>
      <c r="H32" s="351"/>
    </row>
    <row r="33" spans="1:8" s="19" customFormat="1" x14ac:dyDescent="0.25">
      <c r="A33" s="134">
        <v>25</v>
      </c>
      <c r="B33" s="134" t="s">
        <v>72</v>
      </c>
      <c r="C33" s="22">
        <v>0.5</v>
      </c>
      <c r="D33" s="22">
        <v>109000</v>
      </c>
      <c r="E33" s="134">
        <f t="shared" si="0"/>
        <v>54500</v>
      </c>
      <c r="F33" s="134">
        <v>4000</v>
      </c>
      <c r="G33" s="134">
        <f>F33+E33</f>
        <v>58500</v>
      </c>
      <c r="H33" s="351"/>
    </row>
    <row r="34" spans="1:8" s="19" customFormat="1" ht="30" customHeight="1" thickBot="1" x14ac:dyDescent="0.3">
      <c r="A34" s="285" t="s">
        <v>16</v>
      </c>
      <c r="B34" s="286"/>
      <c r="C34" s="325">
        <f>SUM(C9:C33)</f>
        <v>24</v>
      </c>
      <c r="D34" s="326">
        <f>SUM(D9:D33)</f>
        <v>2737000</v>
      </c>
      <c r="E34" s="326">
        <f>SUM(E9:E33)</f>
        <v>2632500</v>
      </c>
      <c r="F34" s="326">
        <f>SUM(F9:F33)</f>
        <v>188000</v>
      </c>
      <c r="G34" s="326">
        <f>SUM(G9:G33)</f>
        <v>2820500</v>
      </c>
      <c r="H34" s="326">
        <f t="shared" ref="H34" si="2">SUM(H9:H31)</f>
        <v>0</v>
      </c>
    </row>
    <row r="35" spans="1:8" s="12" customFormat="1" ht="20.25" customHeight="1" x14ac:dyDescent="0.25">
      <c r="A35" s="287" t="s">
        <v>183</v>
      </c>
      <c r="B35" s="287"/>
      <c r="C35" s="287"/>
      <c r="D35" s="287"/>
      <c r="E35" s="287"/>
      <c r="F35" s="287"/>
      <c r="G35" s="287"/>
    </row>
    <row r="36" spans="1:8" s="165" customFormat="1" x14ac:dyDescent="0.25">
      <c r="A36" s="170"/>
      <c r="B36" s="170" t="s">
        <v>93</v>
      </c>
      <c r="C36" s="171"/>
      <c r="D36" s="171"/>
      <c r="E36" s="171"/>
      <c r="F36" s="171"/>
      <c r="G36" s="171"/>
    </row>
    <row r="37" spans="1:8" s="12" customFormat="1" ht="25.5" customHeight="1" x14ac:dyDescent="0.25">
      <c r="A37" s="68" t="s">
        <v>23</v>
      </c>
      <c r="B37" s="68"/>
      <c r="C37" s="68"/>
      <c r="D37" s="68"/>
      <c r="E37" s="68"/>
      <c r="F37" s="68"/>
      <c r="G37" s="68"/>
    </row>
    <row r="38" spans="1:8" s="12" customFormat="1" ht="17.25" customHeight="1" x14ac:dyDescent="0.25">
      <c r="A38" s="52"/>
      <c r="B38" s="164" t="s">
        <v>94</v>
      </c>
    </row>
    <row r="39" spans="1:8" s="327" customFormat="1" x14ac:dyDescent="0.25">
      <c r="A39" s="15"/>
      <c r="B39" s="15"/>
      <c r="C39" s="15"/>
      <c r="D39" s="15"/>
      <c r="E39" s="15"/>
      <c r="F39" s="15"/>
      <c r="G39" s="15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topLeftCell="A7" zoomScaleNormal="100" workbookViewId="0">
      <selection activeCell="J15" sqref="J15"/>
    </sheetView>
  </sheetViews>
  <sheetFormatPr defaultColWidth="9.140625" defaultRowHeight="15.75" x14ac:dyDescent="0.25"/>
  <cols>
    <col min="1" max="1" width="6.28515625" style="6" customWidth="1"/>
    <col min="2" max="2" width="33.85546875" style="6" customWidth="1"/>
    <col min="3" max="3" width="12.85546875" style="6" customWidth="1"/>
    <col min="4" max="4" width="9.140625" style="6" customWidth="1"/>
    <col min="5" max="5" width="9.85546875" style="6" customWidth="1"/>
    <col min="6" max="6" width="16.5703125" style="6" customWidth="1"/>
    <col min="7" max="7" width="12.5703125" style="6" customWidth="1"/>
    <col min="8" max="8" width="15.42578125" customWidth="1"/>
    <col min="9" max="10" width="10.7109375" style="6" bestFit="1" customWidth="1"/>
    <col min="11" max="16384" width="9.140625" style="6"/>
  </cols>
  <sheetData>
    <row r="1" spans="1:8" customFormat="1" ht="16.5" customHeight="1" x14ac:dyDescent="0.25">
      <c r="A1" s="41"/>
      <c r="B1" s="41"/>
      <c r="C1" s="48" t="s">
        <v>59</v>
      </c>
      <c r="D1" s="15"/>
      <c r="E1" s="15"/>
      <c r="F1" s="282" t="s">
        <v>62</v>
      </c>
      <c r="G1" s="282"/>
      <c r="H1" s="282"/>
    </row>
    <row r="2" spans="1:8" s="28" customFormat="1" ht="18.75" customHeight="1" x14ac:dyDescent="0.3">
      <c r="A2" s="29"/>
      <c r="B2" s="13"/>
      <c r="C2" s="59"/>
      <c r="D2" s="29"/>
      <c r="E2" s="29"/>
      <c r="F2" s="283" t="s">
        <v>92</v>
      </c>
      <c r="G2" s="283"/>
      <c r="H2" s="283"/>
    </row>
    <row r="3" spans="1:8" s="28" customFormat="1" ht="17.25" customHeight="1" x14ac:dyDescent="0.3">
      <c r="A3" s="60"/>
      <c r="B3" s="61"/>
      <c r="C3" s="11"/>
      <c r="D3" s="52"/>
      <c r="E3" s="52"/>
      <c r="F3" s="291" t="s">
        <v>264</v>
      </c>
      <c r="G3" s="291"/>
      <c r="H3" s="291"/>
    </row>
    <row r="4" spans="1:8" s="7" customFormat="1" ht="18" x14ac:dyDescent="0.25">
      <c r="A4" s="284" t="s">
        <v>0</v>
      </c>
      <c r="B4" s="284"/>
      <c r="C4" s="284"/>
      <c r="D4" s="284"/>
      <c r="E4" s="284"/>
      <c r="F4" s="284"/>
      <c r="G4" s="284"/>
    </row>
    <row r="5" spans="1:8" s="7" customFormat="1" x14ac:dyDescent="0.25">
      <c r="A5" s="292" t="s">
        <v>82</v>
      </c>
      <c r="B5" s="292"/>
      <c r="C5" s="292"/>
      <c r="D5" s="292"/>
      <c r="E5" s="292"/>
      <c r="F5" s="292"/>
      <c r="G5" s="292"/>
      <c r="H5" s="69"/>
    </row>
    <row r="6" spans="1:8" s="7" customFormat="1" ht="16.5" thickBot="1" x14ac:dyDescent="0.3">
      <c r="H6" s="1"/>
    </row>
    <row r="7" spans="1:8" s="5" customFormat="1" ht="89.25" customHeight="1" thickBot="1" x14ac:dyDescent="0.3">
      <c r="A7" s="21" t="s">
        <v>1</v>
      </c>
      <c r="B7" s="21" t="s">
        <v>81</v>
      </c>
      <c r="C7" s="21" t="s">
        <v>19</v>
      </c>
      <c r="D7" s="21" t="s">
        <v>83</v>
      </c>
      <c r="E7" s="21" t="s">
        <v>130</v>
      </c>
      <c r="F7" s="21" t="s">
        <v>80</v>
      </c>
      <c r="G7" s="21" t="s">
        <v>84</v>
      </c>
      <c r="H7" s="67" t="s">
        <v>6</v>
      </c>
    </row>
    <row r="8" spans="1:8" s="54" customFormat="1" ht="14.25" customHeight="1" x14ac:dyDescent="0.25">
      <c r="A8" s="55">
        <v>1</v>
      </c>
      <c r="B8" s="55">
        <v>2</v>
      </c>
      <c r="C8" s="55">
        <v>3</v>
      </c>
      <c r="D8" s="55">
        <v>4</v>
      </c>
      <c r="E8" s="55"/>
      <c r="F8" s="55">
        <v>5</v>
      </c>
      <c r="G8" s="55">
        <v>6</v>
      </c>
      <c r="H8" s="17">
        <v>7</v>
      </c>
    </row>
    <row r="9" spans="1:8" s="7" customFormat="1" ht="18.75" customHeight="1" x14ac:dyDescent="0.25">
      <c r="A9" s="32">
        <v>1</v>
      </c>
      <c r="B9" s="30" t="s">
        <v>44</v>
      </c>
      <c r="C9" s="32">
        <v>1</v>
      </c>
      <c r="D9" s="32"/>
      <c r="E9" s="32"/>
      <c r="F9" s="70">
        <v>165000</v>
      </c>
      <c r="G9" s="70">
        <v>8000</v>
      </c>
      <c r="H9" s="17">
        <f>F9+G9</f>
        <v>173000</v>
      </c>
    </row>
    <row r="10" spans="1:8" s="7" customFormat="1" ht="18.75" customHeight="1" x14ac:dyDescent="0.25">
      <c r="A10" s="32">
        <v>2</v>
      </c>
      <c r="B10" s="35" t="s">
        <v>9</v>
      </c>
      <c r="C10" s="37">
        <v>0.5</v>
      </c>
      <c r="D10" s="37"/>
      <c r="E10" s="37"/>
      <c r="F10" s="70">
        <v>60000</v>
      </c>
      <c r="G10" s="70">
        <v>0</v>
      </c>
      <c r="H10" s="17">
        <f t="shared" ref="H10:H24" si="0">F10+G10</f>
        <v>60000</v>
      </c>
    </row>
    <row r="11" spans="1:8" s="7" customFormat="1" ht="18.75" customHeight="1" x14ac:dyDescent="0.25">
      <c r="A11" s="32">
        <v>3</v>
      </c>
      <c r="B11" s="35" t="s">
        <v>45</v>
      </c>
      <c r="C11" s="37">
        <v>1</v>
      </c>
      <c r="D11" s="37"/>
      <c r="E11" s="37"/>
      <c r="F11" s="70">
        <v>110000</v>
      </c>
      <c r="G11" s="70">
        <v>8000</v>
      </c>
      <c r="H11" s="17">
        <f t="shared" si="0"/>
        <v>118000</v>
      </c>
    </row>
    <row r="12" spans="1:8" s="7" customFormat="1" ht="18.75" customHeight="1" x14ac:dyDescent="0.25">
      <c r="A12" s="32">
        <v>4</v>
      </c>
      <c r="B12" s="35" t="s">
        <v>46</v>
      </c>
      <c r="C12" s="37">
        <v>1</v>
      </c>
      <c r="D12" s="37"/>
      <c r="E12" s="37"/>
      <c r="F12" s="70">
        <v>100000</v>
      </c>
      <c r="G12" s="70">
        <v>8000</v>
      </c>
      <c r="H12" s="17">
        <f t="shared" si="0"/>
        <v>108000</v>
      </c>
    </row>
    <row r="13" spans="1:8" s="7" customFormat="1" ht="18.75" customHeight="1" x14ac:dyDescent="0.25">
      <c r="A13" s="32">
        <v>5</v>
      </c>
      <c r="B13" s="35" t="s">
        <v>48</v>
      </c>
      <c r="C13" s="32">
        <v>1</v>
      </c>
      <c r="D13" s="32"/>
      <c r="E13" s="32"/>
      <c r="F13" s="70">
        <v>109000</v>
      </c>
      <c r="G13" s="70">
        <v>8000</v>
      </c>
      <c r="H13" s="17">
        <f t="shared" si="0"/>
        <v>117000</v>
      </c>
    </row>
    <row r="14" spans="1:8" s="7" customFormat="1" ht="18.75" customHeight="1" x14ac:dyDescent="0.25">
      <c r="A14" s="32">
        <v>6</v>
      </c>
      <c r="B14" s="35" t="s">
        <v>79</v>
      </c>
      <c r="C14" s="37">
        <v>1</v>
      </c>
      <c r="D14" s="37"/>
      <c r="E14" s="37"/>
      <c r="F14" s="70">
        <v>109000</v>
      </c>
      <c r="G14" s="70">
        <v>8000</v>
      </c>
      <c r="H14" s="17">
        <f t="shared" si="0"/>
        <v>117000</v>
      </c>
    </row>
    <row r="15" spans="1:8" s="7" customFormat="1" ht="18.75" customHeight="1" x14ac:dyDescent="0.25">
      <c r="A15" s="32">
        <v>7</v>
      </c>
      <c r="B15" s="30" t="s">
        <v>47</v>
      </c>
      <c r="C15" s="37">
        <v>1</v>
      </c>
      <c r="D15" s="37"/>
      <c r="E15" s="37"/>
      <c r="F15" s="70">
        <v>109000</v>
      </c>
      <c r="G15" s="70">
        <v>8000</v>
      </c>
      <c r="H15" s="17">
        <f t="shared" si="0"/>
        <v>117000</v>
      </c>
    </row>
    <row r="16" spans="1:8" s="7" customFormat="1" ht="15.75" customHeight="1" x14ac:dyDescent="0.25">
      <c r="A16" s="32">
        <v>8</v>
      </c>
      <c r="B16" s="35" t="s">
        <v>14</v>
      </c>
      <c r="C16" s="37">
        <v>1</v>
      </c>
      <c r="D16" s="37"/>
      <c r="E16" s="37"/>
      <c r="F16" s="70">
        <v>109000</v>
      </c>
      <c r="G16" s="70">
        <v>8000</v>
      </c>
      <c r="H16" s="17">
        <f t="shared" si="0"/>
        <v>117000</v>
      </c>
    </row>
    <row r="17" spans="1:10" s="7" customFormat="1" ht="15.75" customHeight="1" x14ac:dyDescent="0.25">
      <c r="A17" s="32">
        <v>9</v>
      </c>
      <c r="B17" s="142" t="s">
        <v>108</v>
      </c>
      <c r="C17" s="37">
        <v>1</v>
      </c>
      <c r="D17" s="37"/>
      <c r="E17" s="37"/>
      <c r="F17" s="70">
        <v>109000</v>
      </c>
      <c r="G17" s="70">
        <v>8000</v>
      </c>
      <c r="H17" s="17">
        <f t="shared" si="0"/>
        <v>117000</v>
      </c>
    </row>
    <row r="18" spans="1:10" s="7" customFormat="1" ht="15.75" customHeight="1" x14ac:dyDescent="0.25">
      <c r="A18" s="32">
        <v>10</v>
      </c>
      <c r="B18" s="35" t="s">
        <v>15</v>
      </c>
      <c r="C18" s="37">
        <v>1</v>
      </c>
      <c r="D18" s="37"/>
      <c r="E18" s="37"/>
      <c r="F18" s="70">
        <v>109000</v>
      </c>
      <c r="G18" s="70">
        <v>8000</v>
      </c>
      <c r="H18" s="17">
        <f t="shared" si="0"/>
        <v>117000</v>
      </c>
    </row>
    <row r="19" spans="1:10" s="7" customFormat="1" ht="15.75" customHeight="1" x14ac:dyDescent="0.25">
      <c r="A19" s="32">
        <v>11</v>
      </c>
      <c r="B19" s="35" t="s">
        <v>15</v>
      </c>
      <c r="C19" s="37">
        <v>1</v>
      </c>
      <c r="D19" s="37"/>
      <c r="E19" s="37"/>
      <c r="F19" s="70">
        <v>100000</v>
      </c>
      <c r="G19" s="70">
        <v>8000</v>
      </c>
      <c r="H19" s="17">
        <f t="shared" si="0"/>
        <v>108000</v>
      </c>
    </row>
    <row r="20" spans="1:10" s="7" customFormat="1" ht="15.75" customHeight="1" x14ac:dyDescent="0.25">
      <c r="A20" s="32">
        <v>12</v>
      </c>
      <c r="B20" s="53" t="s">
        <v>78</v>
      </c>
      <c r="C20" s="37">
        <v>1</v>
      </c>
      <c r="D20" s="37"/>
      <c r="E20" s="37"/>
      <c r="F20" s="70">
        <v>104000</v>
      </c>
      <c r="G20" s="70">
        <v>8000</v>
      </c>
      <c r="H20" s="17">
        <f t="shared" si="0"/>
        <v>112000</v>
      </c>
    </row>
    <row r="21" spans="1:10" s="7" customFormat="1" ht="15.75" customHeight="1" x14ac:dyDescent="0.25">
      <c r="A21" s="78">
        <v>13</v>
      </c>
      <c r="B21" s="53" t="s">
        <v>78</v>
      </c>
      <c r="C21" s="56">
        <v>0.75</v>
      </c>
      <c r="D21" s="56"/>
      <c r="E21" s="56"/>
      <c r="F21" s="71">
        <v>75000</v>
      </c>
      <c r="G21" s="71">
        <v>6000</v>
      </c>
      <c r="H21" s="45">
        <f t="shared" si="0"/>
        <v>81000</v>
      </c>
    </row>
    <row r="22" spans="1:10" s="7" customFormat="1" ht="15.75" customHeight="1" x14ac:dyDescent="0.25">
      <c r="A22" s="22">
        <v>14</v>
      </c>
      <c r="B22" s="191" t="s">
        <v>232</v>
      </c>
      <c r="C22" s="120">
        <v>1</v>
      </c>
      <c r="D22" s="120"/>
      <c r="E22" s="120"/>
      <c r="F22" s="192">
        <v>109000</v>
      </c>
      <c r="G22" s="192">
        <v>8000</v>
      </c>
      <c r="H22" s="134">
        <f t="shared" si="0"/>
        <v>117000</v>
      </c>
    </row>
    <row r="23" spans="1:10" s="7" customFormat="1" ht="15.75" customHeight="1" x14ac:dyDescent="0.25">
      <c r="A23" s="22">
        <v>15</v>
      </c>
      <c r="B23" s="191" t="s">
        <v>43</v>
      </c>
      <c r="C23" s="120">
        <v>1</v>
      </c>
      <c r="D23" s="120"/>
      <c r="E23" s="120"/>
      <c r="F23" s="192">
        <v>109000</v>
      </c>
      <c r="G23" s="192">
        <v>8000</v>
      </c>
      <c r="H23" s="134">
        <f t="shared" si="0"/>
        <v>117000</v>
      </c>
    </row>
    <row r="24" spans="1:10" s="7" customFormat="1" ht="25.15" customHeight="1" x14ac:dyDescent="0.25">
      <c r="A24" s="22">
        <v>15</v>
      </c>
      <c r="B24" s="191" t="s">
        <v>178</v>
      </c>
      <c r="C24" s="120">
        <v>1</v>
      </c>
      <c r="D24" s="120"/>
      <c r="E24" s="120"/>
      <c r="F24" s="192">
        <v>109000</v>
      </c>
      <c r="G24" s="192">
        <v>8000</v>
      </c>
      <c r="H24" s="134">
        <f t="shared" si="0"/>
        <v>117000</v>
      </c>
    </row>
    <row r="25" spans="1:10" s="7" customFormat="1" ht="25.15" customHeight="1" x14ac:dyDescent="0.25">
      <c r="A25" s="22">
        <v>16</v>
      </c>
      <c r="B25" s="191" t="s">
        <v>235</v>
      </c>
      <c r="C25" s="120"/>
      <c r="D25" s="120"/>
      <c r="E25" s="120"/>
      <c r="F25" s="192"/>
      <c r="G25" s="192"/>
      <c r="H25" s="134">
        <v>3000</v>
      </c>
    </row>
    <row r="26" spans="1:10" s="7" customFormat="1" ht="26.25" customHeight="1" thickBot="1" x14ac:dyDescent="0.3">
      <c r="A26" s="121"/>
      <c r="B26" s="122" t="s">
        <v>85</v>
      </c>
      <c r="C26" s="123">
        <f>SUM(C9:C24)</f>
        <v>15.25</v>
      </c>
      <c r="D26" s="124"/>
      <c r="E26" s="124"/>
      <c r="F26" s="125">
        <f>SUM(F9:F24)</f>
        <v>1695000</v>
      </c>
      <c r="G26" s="125">
        <f>SUM(G9:G24)</f>
        <v>118000</v>
      </c>
      <c r="H26" s="125">
        <f>SUM(H9:H25)</f>
        <v>1816000</v>
      </c>
    </row>
    <row r="27" spans="1:10" s="7" customFormat="1" ht="17.25" customHeight="1" thickBot="1" x14ac:dyDescent="0.3">
      <c r="A27" s="94"/>
      <c r="B27" s="174" t="s">
        <v>49</v>
      </c>
      <c r="C27" s="175"/>
      <c r="D27" s="176">
        <v>662</v>
      </c>
      <c r="E27" s="176">
        <v>4954</v>
      </c>
      <c r="F27" s="181">
        <f>D27*E27</f>
        <v>3279548</v>
      </c>
      <c r="G27" s="177">
        <v>167632</v>
      </c>
      <c r="H27" s="182">
        <f>F27+G27</f>
        <v>3447180</v>
      </c>
      <c r="I27" s="205"/>
      <c r="J27" s="205"/>
    </row>
    <row r="28" spans="1:10" s="7" customFormat="1" ht="20.25" customHeight="1" thickBot="1" x14ac:dyDescent="0.3">
      <c r="A28" s="94"/>
      <c r="B28" s="93" t="s">
        <v>86</v>
      </c>
      <c r="C28" s="92"/>
      <c r="D28" s="92"/>
      <c r="E28" s="92"/>
      <c r="F28" s="183">
        <f>F27+F26</f>
        <v>4974548</v>
      </c>
      <c r="G28" s="96">
        <f>G27+G26</f>
        <v>285632</v>
      </c>
      <c r="H28" s="184">
        <f>H27+H26</f>
        <v>5263180</v>
      </c>
    </row>
    <row r="29" spans="1:10" s="12" customFormat="1" ht="24" customHeight="1" x14ac:dyDescent="0.25">
      <c r="A29" s="277" t="s">
        <v>184</v>
      </c>
      <c r="B29" s="277"/>
      <c r="C29" s="277"/>
      <c r="D29" s="277"/>
      <c r="E29" s="277"/>
      <c r="F29" s="277"/>
      <c r="G29" s="277"/>
      <c r="H29" s="68"/>
    </row>
    <row r="30" spans="1:10" s="13" customFormat="1" x14ac:dyDescent="0.25">
      <c r="A30" s="61"/>
      <c r="B30" s="61" t="s">
        <v>93</v>
      </c>
    </row>
    <row r="31" spans="1:10" s="12" customFormat="1" ht="21" customHeight="1" x14ac:dyDescent="0.25">
      <c r="A31" s="68" t="s">
        <v>23</v>
      </c>
      <c r="B31" s="68"/>
      <c r="C31" s="68"/>
      <c r="D31" s="68"/>
      <c r="E31" s="68"/>
      <c r="F31" s="68"/>
      <c r="G31" s="68"/>
      <c r="H31" s="68"/>
    </row>
    <row r="32" spans="1:10" s="12" customFormat="1" ht="17.25" customHeight="1" x14ac:dyDescent="0.25">
      <c r="A32" s="52"/>
      <c r="B32" s="61" t="s">
        <v>94</v>
      </c>
    </row>
    <row r="33" spans="1:8" customFormat="1" x14ac:dyDescent="0.25">
      <c r="A33" s="15"/>
      <c r="B33" s="15"/>
      <c r="C33" s="15"/>
      <c r="D33" s="15"/>
      <c r="E33" s="15"/>
      <c r="F33" s="15"/>
      <c r="G33" s="15"/>
    </row>
    <row r="34" spans="1:8" ht="15.75" customHeight="1" x14ac:dyDescent="0.25">
      <c r="H34" s="24"/>
    </row>
    <row r="35" spans="1:8" ht="15.75" customHeight="1" x14ac:dyDescent="0.25">
      <c r="H35" s="24"/>
    </row>
    <row r="36" spans="1:8" ht="15.75" customHeight="1" x14ac:dyDescent="0.25">
      <c r="H36" s="24"/>
    </row>
    <row r="37" spans="1:8" ht="15.75" customHeight="1" x14ac:dyDescent="0.25">
      <c r="H37" s="1"/>
    </row>
    <row r="38" spans="1:8" ht="15.75" customHeight="1" x14ac:dyDescent="0.25">
      <c r="H38" s="51"/>
    </row>
    <row r="39" spans="1:8" ht="15.75" customHeight="1" x14ac:dyDescent="0.25">
      <c r="H39" s="13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10" zoomScaleNormal="100" workbookViewId="0">
      <selection activeCell="E3" sqref="E3:H3"/>
    </sheetView>
  </sheetViews>
  <sheetFormatPr defaultRowHeight="15.75" x14ac:dyDescent="0.25"/>
  <cols>
    <col min="1" max="1" width="10.28515625" style="6" customWidth="1"/>
    <col min="2" max="2" width="27.7109375" style="6" customWidth="1"/>
    <col min="3" max="3" width="14.7109375" style="6" customWidth="1"/>
    <col min="4" max="4" width="10.28515625" style="6" customWidth="1"/>
    <col min="5" max="5" width="17.85546875" style="6" customWidth="1"/>
    <col min="6" max="6" width="11.42578125" style="6" customWidth="1"/>
    <col min="7" max="7" width="10" style="6" customWidth="1"/>
    <col min="8" max="8" width="12.7109375" style="6" customWidth="1"/>
    <col min="9" max="9" width="9.140625" style="6"/>
    <col min="10" max="10" width="12.7109375" style="6" bestFit="1" customWidth="1"/>
    <col min="11" max="11" width="9.5703125" style="6" bestFit="1" customWidth="1"/>
    <col min="12" max="256" width="9.140625" style="6"/>
    <col min="257" max="257" width="9.28515625" style="6" customWidth="1"/>
    <col min="258" max="258" width="36.7109375" style="6" customWidth="1"/>
    <col min="259" max="259" width="38.28515625" style="6" customWidth="1"/>
    <col min="260" max="260" width="14.42578125" style="6" customWidth="1"/>
    <col min="261" max="261" width="21.5703125" style="6" customWidth="1"/>
    <col min="262" max="262" width="17.7109375" style="6" customWidth="1"/>
    <col min="263" max="263" width="15.42578125" style="6" customWidth="1"/>
    <col min="264" max="264" width="10.85546875" style="6" customWidth="1"/>
    <col min="265" max="512" width="9.140625" style="6"/>
    <col min="513" max="513" width="9.28515625" style="6" customWidth="1"/>
    <col min="514" max="514" width="36.7109375" style="6" customWidth="1"/>
    <col min="515" max="515" width="38.28515625" style="6" customWidth="1"/>
    <col min="516" max="516" width="14.42578125" style="6" customWidth="1"/>
    <col min="517" max="517" width="21.5703125" style="6" customWidth="1"/>
    <col min="518" max="518" width="17.7109375" style="6" customWidth="1"/>
    <col min="519" max="519" width="15.42578125" style="6" customWidth="1"/>
    <col min="520" max="520" width="10.85546875" style="6" customWidth="1"/>
    <col min="521" max="768" width="9.140625" style="6"/>
    <col min="769" max="769" width="9.28515625" style="6" customWidth="1"/>
    <col min="770" max="770" width="36.7109375" style="6" customWidth="1"/>
    <col min="771" max="771" width="38.28515625" style="6" customWidth="1"/>
    <col min="772" max="772" width="14.42578125" style="6" customWidth="1"/>
    <col min="773" max="773" width="21.5703125" style="6" customWidth="1"/>
    <col min="774" max="774" width="17.7109375" style="6" customWidth="1"/>
    <col min="775" max="775" width="15.42578125" style="6" customWidth="1"/>
    <col min="776" max="776" width="10.85546875" style="6" customWidth="1"/>
    <col min="777" max="1024" width="9.140625" style="6"/>
    <col min="1025" max="1025" width="9.28515625" style="6" customWidth="1"/>
    <col min="1026" max="1026" width="36.7109375" style="6" customWidth="1"/>
    <col min="1027" max="1027" width="38.28515625" style="6" customWidth="1"/>
    <col min="1028" max="1028" width="14.42578125" style="6" customWidth="1"/>
    <col min="1029" max="1029" width="21.5703125" style="6" customWidth="1"/>
    <col min="1030" max="1030" width="17.7109375" style="6" customWidth="1"/>
    <col min="1031" max="1031" width="15.42578125" style="6" customWidth="1"/>
    <col min="1032" max="1032" width="10.85546875" style="6" customWidth="1"/>
    <col min="1033" max="1280" width="9.140625" style="6"/>
    <col min="1281" max="1281" width="9.28515625" style="6" customWidth="1"/>
    <col min="1282" max="1282" width="36.7109375" style="6" customWidth="1"/>
    <col min="1283" max="1283" width="38.28515625" style="6" customWidth="1"/>
    <col min="1284" max="1284" width="14.42578125" style="6" customWidth="1"/>
    <col min="1285" max="1285" width="21.5703125" style="6" customWidth="1"/>
    <col min="1286" max="1286" width="17.7109375" style="6" customWidth="1"/>
    <col min="1287" max="1287" width="15.42578125" style="6" customWidth="1"/>
    <col min="1288" max="1288" width="10.85546875" style="6" customWidth="1"/>
    <col min="1289" max="1536" width="9.140625" style="6"/>
    <col min="1537" max="1537" width="9.28515625" style="6" customWidth="1"/>
    <col min="1538" max="1538" width="36.7109375" style="6" customWidth="1"/>
    <col min="1539" max="1539" width="38.28515625" style="6" customWidth="1"/>
    <col min="1540" max="1540" width="14.42578125" style="6" customWidth="1"/>
    <col min="1541" max="1541" width="21.5703125" style="6" customWidth="1"/>
    <col min="1542" max="1542" width="17.7109375" style="6" customWidth="1"/>
    <col min="1543" max="1543" width="15.42578125" style="6" customWidth="1"/>
    <col min="1544" max="1544" width="10.85546875" style="6" customWidth="1"/>
    <col min="1545" max="1792" width="9.140625" style="6"/>
    <col min="1793" max="1793" width="9.28515625" style="6" customWidth="1"/>
    <col min="1794" max="1794" width="36.7109375" style="6" customWidth="1"/>
    <col min="1795" max="1795" width="38.28515625" style="6" customWidth="1"/>
    <col min="1796" max="1796" width="14.42578125" style="6" customWidth="1"/>
    <col min="1797" max="1797" width="21.5703125" style="6" customWidth="1"/>
    <col min="1798" max="1798" width="17.7109375" style="6" customWidth="1"/>
    <col min="1799" max="1799" width="15.42578125" style="6" customWidth="1"/>
    <col min="1800" max="1800" width="10.85546875" style="6" customWidth="1"/>
    <col min="1801" max="2048" width="9.140625" style="6"/>
    <col min="2049" max="2049" width="9.28515625" style="6" customWidth="1"/>
    <col min="2050" max="2050" width="36.7109375" style="6" customWidth="1"/>
    <col min="2051" max="2051" width="38.28515625" style="6" customWidth="1"/>
    <col min="2052" max="2052" width="14.42578125" style="6" customWidth="1"/>
    <col min="2053" max="2053" width="21.5703125" style="6" customWidth="1"/>
    <col min="2054" max="2054" width="17.7109375" style="6" customWidth="1"/>
    <col min="2055" max="2055" width="15.42578125" style="6" customWidth="1"/>
    <col min="2056" max="2056" width="10.85546875" style="6" customWidth="1"/>
    <col min="2057" max="2304" width="9.140625" style="6"/>
    <col min="2305" max="2305" width="9.28515625" style="6" customWidth="1"/>
    <col min="2306" max="2306" width="36.7109375" style="6" customWidth="1"/>
    <col min="2307" max="2307" width="38.28515625" style="6" customWidth="1"/>
    <col min="2308" max="2308" width="14.42578125" style="6" customWidth="1"/>
    <col min="2309" max="2309" width="21.5703125" style="6" customWidth="1"/>
    <col min="2310" max="2310" width="17.7109375" style="6" customWidth="1"/>
    <col min="2311" max="2311" width="15.42578125" style="6" customWidth="1"/>
    <col min="2312" max="2312" width="10.85546875" style="6" customWidth="1"/>
    <col min="2313" max="2560" width="9.140625" style="6"/>
    <col min="2561" max="2561" width="9.28515625" style="6" customWidth="1"/>
    <col min="2562" max="2562" width="36.7109375" style="6" customWidth="1"/>
    <col min="2563" max="2563" width="38.28515625" style="6" customWidth="1"/>
    <col min="2564" max="2564" width="14.42578125" style="6" customWidth="1"/>
    <col min="2565" max="2565" width="21.5703125" style="6" customWidth="1"/>
    <col min="2566" max="2566" width="17.7109375" style="6" customWidth="1"/>
    <col min="2567" max="2567" width="15.42578125" style="6" customWidth="1"/>
    <col min="2568" max="2568" width="10.85546875" style="6" customWidth="1"/>
    <col min="2569" max="2816" width="9.140625" style="6"/>
    <col min="2817" max="2817" width="9.28515625" style="6" customWidth="1"/>
    <col min="2818" max="2818" width="36.7109375" style="6" customWidth="1"/>
    <col min="2819" max="2819" width="38.28515625" style="6" customWidth="1"/>
    <col min="2820" max="2820" width="14.42578125" style="6" customWidth="1"/>
    <col min="2821" max="2821" width="21.5703125" style="6" customWidth="1"/>
    <col min="2822" max="2822" width="17.7109375" style="6" customWidth="1"/>
    <col min="2823" max="2823" width="15.42578125" style="6" customWidth="1"/>
    <col min="2824" max="2824" width="10.85546875" style="6" customWidth="1"/>
    <col min="2825" max="3072" width="9.140625" style="6"/>
    <col min="3073" max="3073" width="9.28515625" style="6" customWidth="1"/>
    <col min="3074" max="3074" width="36.7109375" style="6" customWidth="1"/>
    <col min="3075" max="3075" width="38.28515625" style="6" customWidth="1"/>
    <col min="3076" max="3076" width="14.42578125" style="6" customWidth="1"/>
    <col min="3077" max="3077" width="21.5703125" style="6" customWidth="1"/>
    <col min="3078" max="3078" width="17.7109375" style="6" customWidth="1"/>
    <col min="3079" max="3079" width="15.42578125" style="6" customWidth="1"/>
    <col min="3080" max="3080" width="10.85546875" style="6" customWidth="1"/>
    <col min="3081" max="3328" width="9.140625" style="6"/>
    <col min="3329" max="3329" width="9.28515625" style="6" customWidth="1"/>
    <col min="3330" max="3330" width="36.7109375" style="6" customWidth="1"/>
    <col min="3331" max="3331" width="38.28515625" style="6" customWidth="1"/>
    <col min="3332" max="3332" width="14.42578125" style="6" customWidth="1"/>
    <col min="3333" max="3333" width="21.5703125" style="6" customWidth="1"/>
    <col min="3334" max="3334" width="17.7109375" style="6" customWidth="1"/>
    <col min="3335" max="3335" width="15.42578125" style="6" customWidth="1"/>
    <col min="3336" max="3336" width="10.85546875" style="6" customWidth="1"/>
    <col min="3337" max="3584" width="9.140625" style="6"/>
    <col min="3585" max="3585" width="9.28515625" style="6" customWidth="1"/>
    <col min="3586" max="3586" width="36.7109375" style="6" customWidth="1"/>
    <col min="3587" max="3587" width="38.28515625" style="6" customWidth="1"/>
    <col min="3588" max="3588" width="14.42578125" style="6" customWidth="1"/>
    <col min="3589" max="3589" width="21.5703125" style="6" customWidth="1"/>
    <col min="3590" max="3590" width="17.7109375" style="6" customWidth="1"/>
    <col min="3591" max="3591" width="15.42578125" style="6" customWidth="1"/>
    <col min="3592" max="3592" width="10.85546875" style="6" customWidth="1"/>
    <col min="3593" max="3840" width="9.140625" style="6"/>
    <col min="3841" max="3841" width="9.28515625" style="6" customWidth="1"/>
    <col min="3842" max="3842" width="36.7109375" style="6" customWidth="1"/>
    <col min="3843" max="3843" width="38.28515625" style="6" customWidth="1"/>
    <col min="3844" max="3844" width="14.42578125" style="6" customWidth="1"/>
    <col min="3845" max="3845" width="21.5703125" style="6" customWidth="1"/>
    <col min="3846" max="3846" width="17.7109375" style="6" customWidth="1"/>
    <col min="3847" max="3847" width="15.42578125" style="6" customWidth="1"/>
    <col min="3848" max="3848" width="10.85546875" style="6" customWidth="1"/>
    <col min="3849" max="4096" width="9.140625" style="6"/>
    <col min="4097" max="4097" width="9.28515625" style="6" customWidth="1"/>
    <col min="4098" max="4098" width="36.7109375" style="6" customWidth="1"/>
    <col min="4099" max="4099" width="38.28515625" style="6" customWidth="1"/>
    <col min="4100" max="4100" width="14.42578125" style="6" customWidth="1"/>
    <col min="4101" max="4101" width="21.5703125" style="6" customWidth="1"/>
    <col min="4102" max="4102" width="17.7109375" style="6" customWidth="1"/>
    <col min="4103" max="4103" width="15.42578125" style="6" customWidth="1"/>
    <col min="4104" max="4104" width="10.85546875" style="6" customWidth="1"/>
    <col min="4105" max="4352" width="9.140625" style="6"/>
    <col min="4353" max="4353" width="9.28515625" style="6" customWidth="1"/>
    <col min="4354" max="4354" width="36.7109375" style="6" customWidth="1"/>
    <col min="4355" max="4355" width="38.28515625" style="6" customWidth="1"/>
    <col min="4356" max="4356" width="14.42578125" style="6" customWidth="1"/>
    <col min="4357" max="4357" width="21.5703125" style="6" customWidth="1"/>
    <col min="4358" max="4358" width="17.7109375" style="6" customWidth="1"/>
    <col min="4359" max="4359" width="15.42578125" style="6" customWidth="1"/>
    <col min="4360" max="4360" width="10.85546875" style="6" customWidth="1"/>
    <col min="4361" max="4608" width="9.140625" style="6"/>
    <col min="4609" max="4609" width="9.28515625" style="6" customWidth="1"/>
    <col min="4610" max="4610" width="36.7109375" style="6" customWidth="1"/>
    <col min="4611" max="4611" width="38.28515625" style="6" customWidth="1"/>
    <col min="4612" max="4612" width="14.42578125" style="6" customWidth="1"/>
    <col min="4613" max="4613" width="21.5703125" style="6" customWidth="1"/>
    <col min="4614" max="4614" width="17.7109375" style="6" customWidth="1"/>
    <col min="4615" max="4615" width="15.42578125" style="6" customWidth="1"/>
    <col min="4616" max="4616" width="10.85546875" style="6" customWidth="1"/>
    <col min="4617" max="4864" width="9.140625" style="6"/>
    <col min="4865" max="4865" width="9.28515625" style="6" customWidth="1"/>
    <col min="4866" max="4866" width="36.7109375" style="6" customWidth="1"/>
    <col min="4867" max="4867" width="38.28515625" style="6" customWidth="1"/>
    <col min="4868" max="4868" width="14.42578125" style="6" customWidth="1"/>
    <col min="4869" max="4869" width="21.5703125" style="6" customWidth="1"/>
    <col min="4870" max="4870" width="17.7109375" style="6" customWidth="1"/>
    <col min="4871" max="4871" width="15.42578125" style="6" customWidth="1"/>
    <col min="4872" max="4872" width="10.85546875" style="6" customWidth="1"/>
    <col min="4873" max="5120" width="9.140625" style="6"/>
    <col min="5121" max="5121" width="9.28515625" style="6" customWidth="1"/>
    <col min="5122" max="5122" width="36.7109375" style="6" customWidth="1"/>
    <col min="5123" max="5123" width="38.28515625" style="6" customWidth="1"/>
    <col min="5124" max="5124" width="14.42578125" style="6" customWidth="1"/>
    <col min="5125" max="5125" width="21.5703125" style="6" customWidth="1"/>
    <col min="5126" max="5126" width="17.7109375" style="6" customWidth="1"/>
    <col min="5127" max="5127" width="15.42578125" style="6" customWidth="1"/>
    <col min="5128" max="5128" width="10.85546875" style="6" customWidth="1"/>
    <col min="5129" max="5376" width="9.140625" style="6"/>
    <col min="5377" max="5377" width="9.28515625" style="6" customWidth="1"/>
    <col min="5378" max="5378" width="36.7109375" style="6" customWidth="1"/>
    <col min="5379" max="5379" width="38.28515625" style="6" customWidth="1"/>
    <col min="5380" max="5380" width="14.42578125" style="6" customWidth="1"/>
    <col min="5381" max="5381" width="21.5703125" style="6" customWidth="1"/>
    <col min="5382" max="5382" width="17.7109375" style="6" customWidth="1"/>
    <col min="5383" max="5383" width="15.42578125" style="6" customWidth="1"/>
    <col min="5384" max="5384" width="10.85546875" style="6" customWidth="1"/>
    <col min="5385" max="5632" width="9.140625" style="6"/>
    <col min="5633" max="5633" width="9.28515625" style="6" customWidth="1"/>
    <col min="5634" max="5634" width="36.7109375" style="6" customWidth="1"/>
    <col min="5635" max="5635" width="38.28515625" style="6" customWidth="1"/>
    <col min="5636" max="5636" width="14.42578125" style="6" customWidth="1"/>
    <col min="5637" max="5637" width="21.5703125" style="6" customWidth="1"/>
    <col min="5638" max="5638" width="17.7109375" style="6" customWidth="1"/>
    <col min="5639" max="5639" width="15.42578125" style="6" customWidth="1"/>
    <col min="5640" max="5640" width="10.85546875" style="6" customWidth="1"/>
    <col min="5641" max="5888" width="9.140625" style="6"/>
    <col min="5889" max="5889" width="9.28515625" style="6" customWidth="1"/>
    <col min="5890" max="5890" width="36.7109375" style="6" customWidth="1"/>
    <col min="5891" max="5891" width="38.28515625" style="6" customWidth="1"/>
    <col min="5892" max="5892" width="14.42578125" style="6" customWidth="1"/>
    <col min="5893" max="5893" width="21.5703125" style="6" customWidth="1"/>
    <col min="5894" max="5894" width="17.7109375" style="6" customWidth="1"/>
    <col min="5895" max="5895" width="15.42578125" style="6" customWidth="1"/>
    <col min="5896" max="5896" width="10.85546875" style="6" customWidth="1"/>
    <col min="5897" max="6144" width="9.140625" style="6"/>
    <col min="6145" max="6145" width="9.28515625" style="6" customWidth="1"/>
    <col min="6146" max="6146" width="36.7109375" style="6" customWidth="1"/>
    <col min="6147" max="6147" width="38.28515625" style="6" customWidth="1"/>
    <col min="6148" max="6148" width="14.42578125" style="6" customWidth="1"/>
    <col min="6149" max="6149" width="21.5703125" style="6" customWidth="1"/>
    <col min="6150" max="6150" width="17.7109375" style="6" customWidth="1"/>
    <col min="6151" max="6151" width="15.42578125" style="6" customWidth="1"/>
    <col min="6152" max="6152" width="10.85546875" style="6" customWidth="1"/>
    <col min="6153" max="6400" width="9.140625" style="6"/>
    <col min="6401" max="6401" width="9.28515625" style="6" customWidth="1"/>
    <col min="6402" max="6402" width="36.7109375" style="6" customWidth="1"/>
    <col min="6403" max="6403" width="38.28515625" style="6" customWidth="1"/>
    <col min="6404" max="6404" width="14.42578125" style="6" customWidth="1"/>
    <col min="6405" max="6405" width="21.5703125" style="6" customWidth="1"/>
    <col min="6406" max="6406" width="17.7109375" style="6" customWidth="1"/>
    <col min="6407" max="6407" width="15.42578125" style="6" customWidth="1"/>
    <col min="6408" max="6408" width="10.85546875" style="6" customWidth="1"/>
    <col min="6409" max="6656" width="9.140625" style="6"/>
    <col min="6657" max="6657" width="9.28515625" style="6" customWidth="1"/>
    <col min="6658" max="6658" width="36.7109375" style="6" customWidth="1"/>
    <col min="6659" max="6659" width="38.28515625" style="6" customWidth="1"/>
    <col min="6660" max="6660" width="14.42578125" style="6" customWidth="1"/>
    <col min="6661" max="6661" width="21.5703125" style="6" customWidth="1"/>
    <col min="6662" max="6662" width="17.7109375" style="6" customWidth="1"/>
    <col min="6663" max="6663" width="15.42578125" style="6" customWidth="1"/>
    <col min="6664" max="6664" width="10.85546875" style="6" customWidth="1"/>
    <col min="6665" max="6912" width="9.140625" style="6"/>
    <col min="6913" max="6913" width="9.28515625" style="6" customWidth="1"/>
    <col min="6914" max="6914" width="36.7109375" style="6" customWidth="1"/>
    <col min="6915" max="6915" width="38.28515625" style="6" customWidth="1"/>
    <col min="6916" max="6916" width="14.42578125" style="6" customWidth="1"/>
    <col min="6917" max="6917" width="21.5703125" style="6" customWidth="1"/>
    <col min="6918" max="6918" width="17.7109375" style="6" customWidth="1"/>
    <col min="6919" max="6919" width="15.42578125" style="6" customWidth="1"/>
    <col min="6920" max="6920" width="10.85546875" style="6" customWidth="1"/>
    <col min="6921" max="7168" width="9.140625" style="6"/>
    <col min="7169" max="7169" width="9.28515625" style="6" customWidth="1"/>
    <col min="7170" max="7170" width="36.7109375" style="6" customWidth="1"/>
    <col min="7171" max="7171" width="38.28515625" style="6" customWidth="1"/>
    <col min="7172" max="7172" width="14.42578125" style="6" customWidth="1"/>
    <col min="7173" max="7173" width="21.5703125" style="6" customWidth="1"/>
    <col min="7174" max="7174" width="17.7109375" style="6" customWidth="1"/>
    <col min="7175" max="7175" width="15.42578125" style="6" customWidth="1"/>
    <col min="7176" max="7176" width="10.85546875" style="6" customWidth="1"/>
    <col min="7177" max="7424" width="9.140625" style="6"/>
    <col min="7425" max="7425" width="9.28515625" style="6" customWidth="1"/>
    <col min="7426" max="7426" width="36.7109375" style="6" customWidth="1"/>
    <col min="7427" max="7427" width="38.28515625" style="6" customWidth="1"/>
    <col min="7428" max="7428" width="14.42578125" style="6" customWidth="1"/>
    <col min="7429" max="7429" width="21.5703125" style="6" customWidth="1"/>
    <col min="7430" max="7430" width="17.7109375" style="6" customWidth="1"/>
    <col min="7431" max="7431" width="15.42578125" style="6" customWidth="1"/>
    <col min="7432" max="7432" width="10.85546875" style="6" customWidth="1"/>
    <col min="7433" max="7680" width="9.140625" style="6"/>
    <col min="7681" max="7681" width="9.28515625" style="6" customWidth="1"/>
    <col min="7682" max="7682" width="36.7109375" style="6" customWidth="1"/>
    <col min="7683" max="7683" width="38.28515625" style="6" customWidth="1"/>
    <col min="7684" max="7684" width="14.42578125" style="6" customWidth="1"/>
    <col min="7685" max="7685" width="21.5703125" style="6" customWidth="1"/>
    <col min="7686" max="7686" width="17.7109375" style="6" customWidth="1"/>
    <col min="7687" max="7687" width="15.42578125" style="6" customWidth="1"/>
    <col min="7688" max="7688" width="10.85546875" style="6" customWidth="1"/>
    <col min="7689" max="7936" width="9.140625" style="6"/>
    <col min="7937" max="7937" width="9.28515625" style="6" customWidth="1"/>
    <col min="7938" max="7938" width="36.7109375" style="6" customWidth="1"/>
    <col min="7939" max="7939" width="38.28515625" style="6" customWidth="1"/>
    <col min="7940" max="7940" width="14.42578125" style="6" customWidth="1"/>
    <col min="7941" max="7941" width="21.5703125" style="6" customWidth="1"/>
    <col min="7942" max="7942" width="17.7109375" style="6" customWidth="1"/>
    <col min="7943" max="7943" width="15.42578125" style="6" customWidth="1"/>
    <col min="7944" max="7944" width="10.85546875" style="6" customWidth="1"/>
    <col min="7945" max="8192" width="9.140625" style="6"/>
    <col min="8193" max="8193" width="9.28515625" style="6" customWidth="1"/>
    <col min="8194" max="8194" width="36.7109375" style="6" customWidth="1"/>
    <col min="8195" max="8195" width="38.28515625" style="6" customWidth="1"/>
    <col min="8196" max="8196" width="14.42578125" style="6" customWidth="1"/>
    <col min="8197" max="8197" width="21.5703125" style="6" customWidth="1"/>
    <col min="8198" max="8198" width="17.7109375" style="6" customWidth="1"/>
    <col min="8199" max="8199" width="15.42578125" style="6" customWidth="1"/>
    <col min="8200" max="8200" width="10.85546875" style="6" customWidth="1"/>
    <col min="8201" max="8448" width="9.140625" style="6"/>
    <col min="8449" max="8449" width="9.28515625" style="6" customWidth="1"/>
    <col min="8450" max="8450" width="36.7109375" style="6" customWidth="1"/>
    <col min="8451" max="8451" width="38.28515625" style="6" customWidth="1"/>
    <col min="8452" max="8452" width="14.42578125" style="6" customWidth="1"/>
    <col min="8453" max="8453" width="21.5703125" style="6" customWidth="1"/>
    <col min="8454" max="8454" width="17.7109375" style="6" customWidth="1"/>
    <col min="8455" max="8455" width="15.42578125" style="6" customWidth="1"/>
    <col min="8456" max="8456" width="10.85546875" style="6" customWidth="1"/>
    <col min="8457" max="8704" width="9.140625" style="6"/>
    <col min="8705" max="8705" width="9.28515625" style="6" customWidth="1"/>
    <col min="8706" max="8706" width="36.7109375" style="6" customWidth="1"/>
    <col min="8707" max="8707" width="38.28515625" style="6" customWidth="1"/>
    <col min="8708" max="8708" width="14.42578125" style="6" customWidth="1"/>
    <col min="8709" max="8709" width="21.5703125" style="6" customWidth="1"/>
    <col min="8710" max="8710" width="17.7109375" style="6" customWidth="1"/>
    <col min="8711" max="8711" width="15.42578125" style="6" customWidth="1"/>
    <col min="8712" max="8712" width="10.85546875" style="6" customWidth="1"/>
    <col min="8713" max="8960" width="9.140625" style="6"/>
    <col min="8961" max="8961" width="9.28515625" style="6" customWidth="1"/>
    <col min="8962" max="8962" width="36.7109375" style="6" customWidth="1"/>
    <col min="8963" max="8963" width="38.28515625" style="6" customWidth="1"/>
    <col min="8964" max="8964" width="14.42578125" style="6" customWidth="1"/>
    <col min="8965" max="8965" width="21.5703125" style="6" customWidth="1"/>
    <col min="8966" max="8966" width="17.7109375" style="6" customWidth="1"/>
    <col min="8967" max="8967" width="15.42578125" style="6" customWidth="1"/>
    <col min="8968" max="8968" width="10.85546875" style="6" customWidth="1"/>
    <col min="8969" max="9216" width="9.140625" style="6"/>
    <col min="9217" max="9217" width="9.28515625" style="6" customWidth="1"/>
    <col min="9218" max="9218" width="36.7109375" style="6" customWidth="1"/>
    <col min="9219" max="9219" width="38.28515625" style="6" customWidth="1"/>
    <col min="9220" max="9220" width="14.42578125" style="6" customWidth="1"/>
    <col min="9221" max="9221" width="21.5703125" style="6" customWidth="1"/>
    <col min="9222" max="9222" width="17.7109375" style="6" customWidth="1"/>
    <col min="9223" max="9223" width="15.42578125" style="6" customWidth="1"/>
    <col min="9224" max="9224" width="10.85546875" style="6" customWidth="1"/>
    <col min="9225" max="9472" width="9.140625" style="6"/>
    <col min="9473" max="9473" width="9.28515625" style="6" customWidth="1"/>
    <col min="9474" max="9474" width="36.7109375" style="6" customWidth="1"/>
    <col min="9475" max="9475" width="38.28515625" style="6" customWidth="1"/>
    <col min="9476" max="9476" width="14.42578125" style="6" customWidth="1"/>
    <col min="9477" max="9477" width="21.5703125" style="6" customWidth="1"/>
    <col min="9478" max="9478" width="17.7109375" style="6" customWidth="1"/>
    <col min="9479" max="9479" width="15.42578125" style="6" customWidth="1"/>
    <col min="9480" max="9480" width="10.85546875" style="6" customWidth="1"/>
    <col min="9481" max="9728" width="9.140625" style="6"/>
    <col min="9729" max="9729" width="9.28515625" style="6" customWidth="1"/>
    <col min="9730" max="9730" width="36.7109375" style="6" customWidth="1"/>
    <col min="9731" max="9731" width="38.28515625" style="6" customWidth="1"/>
    <col min="9732" max="9732" width="14.42578125" style="6" customWidth="1"/>
    <col min="9733" max="9733" width="21.5703125" style="6" customWidth="1"/>
    <col min="9734" max="9734" width="17.7109375" style="6" customWidth="1"/>
    <col min="9735" max="9735" width="15.42578125" style="6" customWidth="1"/>
    <col min="9736" max="9736" width="10.85546875" style="6" customWidth="1"/>
    <col min="9737" max="9984" width="9.140625" style="6"/>
    <col min="9985" max="9985" width="9.28515625" style="6" customWidth="1"/>
    <col min="9986" max="9986" width="36.7109375" style="6" customWidth="1"/>
    <col min="9987" max="9987" width="38.28515625" style="6" customWidth="1"/>
    <col min="9988" max="9988" width="14.42578125" style="6" customWidth="1"/>
    <col min="9989" max="9989" width="21.5703125" style="6" customWidth="1"/>
    <col min="9990" max="9990" width="17.7109375" style="6" customWidth="1"/>
    <col min="9991" max="9991" width="15.42578125" style="6" customWidth="1"/>
    <col min="9992" max="9992" width="10.85546875" style="6" customWidth="1"/>
    <col min="9993" max="10240" width="9.140625" style="6"/>
    <col min="10241" max="10241" width="9.28515625" style="6" customWidth="1"/>
    <col min="10242" max="10242" width="36.7109375" style="6" customWidth="1"/>
    <col min="10243" max="10243" width="38.28515625" style="6" customWidth="1"/>
    <col min="10244" max="10244" width="14.42578125" style="6" customWidth="1"/>
    <col min="10245" max="10245" width="21.5703125" style="6" customWidth="1"/>
    <col min="10246" max="10246" width="17.7109375" style="6" customWidth="1"/>
    <col min="10247" max="10247" width="15.42578125" style="6" customWidth="1"/>
    <col min="10248" max="10248" width="10.85546875" style="6" customWidth="1"/>
    <col min="10249" max="10496" width="9.140625" style="6"/>
    <col min="10497" max="10497" width="9.28515625" style="6" customWidth="1"/>
    <col min="10498" max="10498" width="36.7109375" style="6" customWidth="1"/>
    <col min="10499" max="10499" width="38.28515625" style="6" customWidth="1"/>
    <col min="10500" max="10500" width="14.42578125" style="6" customWidth="1"/>
    <col min="10501" max="10501" width="21.5703125" style="6" customWidth="1"/>
    <col min="10502" max="10502" width="17.7109375" style="6" customWidth="1"/>
    <col min="10503" max="10503" width="15.42578125" style="6" customWidth="1"/>
    <col min="10504" max="10504" width="10.85546875" style="6" customWidth="1"/>
    <col min="10505" max="10752" width="9.140625" style="6"/>
    <col min="10753" max="10753" width="9.28515625" style="6" customWidth="1"/>
    <col min="10754" max="10754" width="36.7109375" style="6" customWidth="1"/>
    <col min="10755" max="10755" width="38.28515625" style="6" customWidth="1"/>
    <col min="10756" max="10756" width="14.42578125" style="6" customWidth="1"/>
    <col min="10757" max="10757" width="21.5703125" style="6" customWidth="1"/>
    <col min="10758" max="10758" width="17.7109375" style="6" customWidth="1"/>
    <col min="10759" max="10759" width="15.42578125" style="6" customWidth="1"/>
    <col min="10760" max="10760" width="10.85546875" style="6" customWidth="1"/>
    <col min="10761" max="11008" width="9.140625" style="6"/>
    <col min="11009" max="11009" width="9.28515625" style="6" customWidth="1"/>
    <col min="11010" max="11010" width="36.7109375" style="6" customWidth="1"/>
    <col min="11011" max="11011" width="38.28515625" style="6" customWidth="1"/>
    <col min="11012" max="11012" width="14.42578125" style="6" customWidth="1"/>
    <col min="11013" max="11013" width="21.5703125" style="6" customWidth="1"/>
    <col min="11014" max="11014" width="17.7109375" style="6" customWidth="1"/>
    <col min="11015" max="11015" width="15.42578125" style="6" customWidth="1"/>
    <col min="11016" max="11016" width="10.85546875" style="6" customWidth="1"/>
    <col min="11017" max="11264" width="9.140625" style="6"/>
    <col min="11265" max="11265" width="9.28515625" style="6" customWidth="1"/>
    <col min="11266" max="11266" width="36.7109375" style="6" customWidth="1"/>
    <col min="11267" max="11267" width="38.28515625" style="6" customWidth="1"/>
    <col min="11268" max="11268" width="14.42578125" style="6" customWidth="1"/>
    <col min="11269" max="11269" width="21.5703125" style="6" customWidth="1"/>
    <col min="11270" max="11270" width="17.7109375" style="6" customWidth="1"/>
    <col min="11271" max="11271" width="15.42578125" style="6" customWidth="1"/>
    <col min="11272" max="11272" width="10.85546875" style="6" customWidth="1"/>
    <col min="11273" max="11520" width="9.140625" style="6"/>
    <col min="11521" max="11521" width="9.28515625" style="6" customWidth="1"/>
    <col min="11522" max="11522" width="36.7109375" style="6" customWidth="1"/>
    <col min="11523" max="11523" width="38.28515625" style="6" customWidth="1"/>
    <col min="11524" max="11524" width="14.42578125" style="6" customWidth="1"/>
    <col min="11525" max="11525" width="21.5703125" style="6" customWidth="1"/>
    <col min="11526" max="11526" width="17.7109375" style="6" customWidth="1"/>
    <col min="11527" max="11527" width="15.42578125" style="6" customWidth="1"/>
    <col min="11528" max="11528" width="10.85546875" style="6" customWidth="1"/>
    <col min="11529" max="11776" width="9.140625" style="6"/>
    <col min="11777" max="11777" width="9.28515625" style="6" customWidth="1"/>
    <col min="11778" max="11778" width="36.7109375" style="6" customWidth="1"/>
    <col min="11779" max="11779" width="38.28515625" style="6" customWidth="1"/>
    <col min="11780" max="11780" width="14.42578125" style="6" customWidth="1"/>
    <col min="11781" max="11781" width="21.5703125" style="6" customWidth="1"/>
    <col min="11782" max="11782" width="17.7109375" style="6" customWidth="1"/>
    <col min="11783" max="11783" width="15.42578125" style="6" customWidth="1"/>
    <col min="11784" max="11784" width="10.85546875" style="6" customWidth="1"/>
    <col min="11785" max="12032" width="9.140625" style="6"/>
    <col min="12033" max="12033" width="9.28515625" style="6" customWidth="1"/>
    <col min="12034" max="12034" width="36.7109375" style="6" customWidth="1"/>
    <col min="12035" max="12035" width="38.28515625" style="6" customWidth="1"/>
    <col min="12036" max="12036" width="14.42578125" style="6" customWidth="1"/>
    <col min="12037" max="12037" width="21.5703125" style="6" customWidth="1"/>
    <col min="12038" max="12038" width="17.7109375" style="6" customWidth="1"/>
    <col min="12039" max="12039" width="15.42578125" style="6" customWidth="1"/>
    <col min="12040" max="12040" width="10.85546875" style="6" customWidth="1"/>
    <col min="12041" max="12288" width="9.140625" style="6"/>
    <col min="12289" max="12289" width="9.28515625" style="6" customWidth="1"/>
    <col min="12290" max="12290" width="36.7109375" style="6" customWidth="1"/>
    <col min="12291" max="12291" width="38.28515625" style="6" customWidth="1"/>
    <col min="12292" max="12292" width="14.42578125" style="6" customWidth="1"/>
    <col min="12293" max="12293" width="21.5703125" style="6" customWidth="1"/>
    <col min="12294" max="12294" width="17.7109375" style="6" customWidth="1"/>
    <col min="12295" max="12295" width="15.42578125" style="6" customWidth="1"/>
    <col min="12296" max="12296" width="10.85546875" style="6" customWidth="1"/>
    <col min="12297" max="12544" width="9.140625" style="6"/>
    <col min="12545" max="12545" width="9.28515625" style="6" customWidth="1"/>
    <col min="12546" max="12546" width="36.7109375" style="6" customWidth="1"/>
    <col min="12547" max="12547" width="38.28515625" style="6" customWidth="1"/>
    <col min="12548" max="12548" width="14.42578125" style="6" customWidth="1"/>
    <col min="12549" max="12549" width="21.5703125" style="6" customWidth="1"/>
    <col min="12550" max="12550" width="17.7109375" style="6" customWidth="1"/>
    <col min="12551" max="12551" width="15.42578125" style="6" customWidth="1"/>
    <col min="12552" max="12552" width="10.85546875" style="6" customWidth="1"/>
    <col min="12553" max="12800" width="9.140625" style="6"/>
    <col min="12801" max="12801" width="9.28515625" style="6" customWidth="1"/>
    <col min="12802" max="12802" width="36.7109375" style="6" customWidth="1"/>
    <col min="12803" max="12803" width="38.28515625" style="6" customWidth="1"/>
    <col min="12804" max="12804" width="14.42578125" style="6" customWidth="1"/>
    <col min="12805" max="12805" width="21.5703125" style="6" customWidth="1"/>
    <col min="12806" max="12806" width="17.7109375" style="6" customWidth="1"/>
    <col min="12807" max="12807" width="15.42578125" style="6" customWidth="1"/>
    <col min="12808" max="12808" width="10.85546875" style="6" customWidth="1"/>
    <col min="12809" max="13056" width="9.140625" style="6"/>
    <col min="13057" max="13057" width="9.28515625" style="6" customWidth="1"/>
    <col min="13058" max="13058" width="36.7109375" style="6" customWidth="1"/>
    <col min="13059" max="13059" width="38.28515625" style="6" customWidth="1"/>
    <col min="13060" max="13060" width="14.42578125" style="6" customWidth="1"/>
    <col min="13061" max="13061" width="21.5703125" style="6" customWidth="1"/>
    <col min="13062" max="13062" width="17.7109375" style="6" customWidth="1"/>
    <col min="13063" max="13063" width="15.42578125" style="6" customWidth="1"/>
    <col min="13064" max="13064" width="10.85546875" style="6" customWidth="1"/>
    <col min="13065" max="13312" width="9.140625" style="6"/>
    <col min="13313" max="13313" width="9.28515625" style="6" customWidth="1"/>
    <col min="13314" max="13314" width="36.7109375" style="6" customWidth="1"/>
    <col min="13315" max="13315" width="38.28515625" style="6" customWidth="1"/>
    <col min="13316" max="13316" width="14.42578125" style="6" customWidth="1"/>
    <col min="13317" max="13317" width="21.5703125" style="6" customWidth="1"/>
    <col min="13318" max="13318" width="17.7109375" style="6" customWidth="1"/>
    <col min="13319" max="13319" width="15.42578125" style="6" customWidth="1"/>
    <col min="13320" max="13320" width="10.85546875" style="6" customWidth="1"/>
    <col min="13321" max="13568" width="9.140625" style="6"/>
    <col min="13569" max="13569" width="9.28515625" style="6" customWidth="1"/>
    <col min="13570" max="13570" width="36.7109375" style="6" customWidth="1"/>
    <col min="13571" max="13571" width="38.28515625" style="6" customWidth="1"/>
    <col min="13572" max="13572" width="14.42578125" style="6" customWidth="1"/>
    <col min="13573" max="13573" width="21.5703125" style="6" customWidth="1"/>
    <col min="13574" max="13574" width="17.7109375" style="6" customWidth="1"/>
    <col min="13575" max="13575" width="15.42578125" style="6" customWidth="1"/>
    <col min="13576" max="13576" width="10.85546875" style="6" customWidth="1"/>
    <col min="13577" max="13824" width="9.140625" style="6"/>
    <col min="13825" max="13825" width="9.28515625" style="6" customWidth="1"/>
    <col min="13826" max="13826" width="36.7109375" style="6" customWidth="1"/>
    <col min="13827" max="13827" width="38.28515625" style="6" customWidth="1"/>
    <col min="13828" max="13828" width="14.42578125" style="6" customWidth="1"/>
    <col min="13829" max="13829" width="21.5703125" style="6" customWidth="1"/>
    <col min="13830" max="13830" width="17.7109375" style="6" customWidth="1"/>
    <col min="13831" max="13831" width="15.42578125" style="6" customWidth="1"/>
    <col min="13832" max="13832" width="10.85546875" style="6" customWidth="1"/>
    <col min="13833" max="14080" width="9.140625" style="6"/>
    <col min="14081" max="14081" width="9.28515625" style="6" customWidth="1"/>
    <col min="14082" max="14082" width="36.7109375" style="6" customWidth="1"/>
    <col min="14083" max="14083" width="38.28515625" style="6" customWidth="1"/>
    <col min="14084" max="14084" width="14.42578125" style="6" customWidth="1"/>
    <col min="14085" max="14085" width="21.5703125" style="6" customWidth="1"/>
    <col min="14086" max="14086" width="17.7109375" style="6" customWidth="1"/>
    <col min="14087" max="14087" width="15.42578125" style="6" customWidth="1"/>
    <col min="14088" max="14088" width="10.85546875" style="6" customWidth="1"/>
    <col min="14089" max="14336" width="9.140625" style="6"/>
    <col min="14337" max="14337" width="9.28515625" style="6" customWidth="1"/>
    <col min="14338" max="14338" width="36.7109375" style="6" customWidth="1"/>
    <col min="14339" max="14339" width="38.28515625" style="6" customWidth="1"/>
    <col min="14340" max="14340" width="14.42578125" style="6" customWidth="1"/>
    <col min="14341" max="14341" width="21.5703125" style="6" customWidth="1"/>
    <col min="14342" max="14342" width="17.7109375" style="6" customWidth="1"/>
    <col min="14343" max="14343" width="15.42578125" style="6" customWidth="1"/>
    <col min="14344" max="14344" width="10.85546875" style="6" customWidth="1"/>
    <col min="14345" max="14592" width="9.140625" style="6"/>
    <col min="14593" max="14593" width="9.28515625" style="6" customWidth="1"/>
    <col min="14594" max="14594" width="36.7109375" style="6" customWidth="1"/>
    <col min="14595" max="14595" width="38.28515625" style="6" customWidth="1"/>
    <col min="14596" max="14596" width="14.42578125" style="6" customWidth="1"/>
    <col min="14597" max="14597" width="21.5703125" style="6" customWidth="1"/>
    <col min="14598" max="14598" width="17.7109375" style="6" customWidth="1"/>
    <col min="14599" max="14599" width="15.42578125" style="6" customWidth="1"/>
    <col min="14600" max="14600" width="10.85546875" style="6" customWidth="1"/>
    <col min="14601" max="14848" width="9.140625" style="6"/>
    <col min="14849" max="14849" width="9.28515625" style="6" customWidth="1"/>
    <col min="14850" max="14850" width="36.7109375" style="6" customWidth="1"/>
    <col min="14851" max="14851" width="38.28515625" style="6" customWidth="1"/>
    <col min="14852" max="14852" width="14.42578125" style="6" customWidth="1"/>
    <col min="14853" max="14853" width="21.5703125" style="6" customWidth="1"/>
    <col min="14854" max="14854" width="17.7109375" style="6" customWidth="1"/>
    <col min="14855" max="14855" width="15.42578125" style="6" customWidth="1"/>
    <col min="14856" max="14856" width="10.85546875" style="6" customWidth="1"/>
    <col min="14857" max="15104" width="9.140625" style="6"/>
    <col min="15105" max="15105" width="9.28515625" style="6" customWidth="1"/>
    <col min="15106" max="15106" width="36.7109375" style="6" customWidth="1"/>
    <col min="15107" max="15107" width="38.28515625" style="6" customWidth="1"/>
    <col min="15108" max="15108" width="14.42578125" style="6" customWidth="1"/>
    <col min="15109" max="15109" width="21.5703125" style="6" customWidth="1"/>
    <col min="15110" max="15110" width="17.7109375" style="6" customWidth="1"/>
    <col min="15111" max="15111" width="15.42578125" style="6" customWidth="1"/>
    <col min="15112" max="15112" width="10.85546875" style="6" customWidth="1"/>
    <col min="15113" max="15360" width="9.140625" style="6"/>
    <col min="15361" max="15361" width="9.28515625" style="6" customWidth="1"/>
    <col min="15362" max="15362" width="36.7109375" style="6" customWidth="1"/>
    <col min="15363" max="15363" width="38.28515625" style="6" customWidth="1"/>
    <col min="15364" max="15364" width="14.42578125" style="6" customWidth="1"/>
    <col min="15365" max="15365" width="21.5703125" style="6" customWidth="1"/>
    <col min="15366" max="15366" width="17.7109375" style="6" customWidth="1"/>
    <col min="15367" max="15367" width="15.42578125" style="6" customWidth="1"/>
    <col min="15368" max="15368" width="10.85546875" style="6" customWidth="1"/>
    <col min="15369" max="15616" width="9.140625" style="6"/>
    <col min="15617" max="15617" width="9.28515625" style="6" customWidth="1"/>
    <col min="15618" max="15618" width="36.7109375" style="6" customWidth="1"/>
    <col min="15619" max="15619" width="38.28515625" style="6" customWidth="1"/>
    <col min="15620" max="15620" width="14.42578125" style="6" customWidth="1"/>
    <col min="15621" max="15621" width="21.5703125" style="6" customWidth="1"/>
    <col min="15622" max="15622" width="17.7109375" style="6" customWidth="1"/>
    <col min="15623" max="15623" width="15.42578125" style="6" customWidth="1"/>
    <col min="15624" max="15624" width="10.85546875" style="6" customWidth="1"/>
    <col min="15625" max="15872" width="9.140625" style="6"/>
    <col min="15873" max="15873" width="9.28515625" style="6" customWidth="1"/>
    <col min="15874" max="15874" width="36.7109375" style="6" customWidth="1"/>
    <col min="15875" max="15875" width="38.28515625" style="6" customWidth="1"/>
    <col min="15876" max="15876" width="14.42578125" style="6" customWidth="1"/>
    <col min="15877" max="15877" width="21.5703125" style="6" customWidth="1"/>
    <col min="15878" max="15878" width="17.7109375" style="6" customWidth="1"/>
    <col min="15879" max="15879" width="15.42578125" style="6" customWidth="1"/>
    <col min="15880" max="15880" width="10.85546875" style="6" customWidth="1"/>
    <col min="15881" max="16128" width="9.140625" style="6"/>
    <col min="16129" max="16129" width="9.28515625" style="6" customWidth="1"/>
    <col min="16130" max="16130" width="36.7109375" style="6" customWidth="1"/>
    <col min="16131" max="16131" width="38.28515625" style="6" customWidth="1"/>
    <col min="16132" max="16132" width="14.42578125" style="6" customWidth="1"/>
    <col min="16133" max="16133" width="21.5703125" style="6" customWidth="1"/>
    <col min="16134" max="16134" width="17.7109375" style="6" customWidth="1"/>
    <col min="16135" max="16135" width="15.42578125" style="6" customWidth="1"/>
    <col min="16136" max="16136" width="10.85546875" style="6" customWidth="1"/>
    <col min="16137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15"/>
      <c r="E1" s="282" t="s">
        <v>62</v>
      </c>
      <c r="F1" s="282"/>
      <c r="G1" s="282"/>
      <c r="H1" s="282"/>
    </row>
    <row r="2" spans="1:9" s="28" customFormat="1" ht="18.75" customHeight="1" x14ac:dyDescent="0.3">
      <c r="A2" s="29"/>
      <c r="B2" s="13"/>
      <c r="C2" s="59"/>
      <c r="D2" s="29"/>
      <c r="E2" s="283" t="s">
        <v>92</v>
      </c>
      <c r="F2" s="283"/>
      <c r="G2" s="283"/>
      <c r="H2" s="283"/>
    </row>
    <row r="3" spans="1:9" s="28" customFormat="1" ht="17.25" customHeight="1" x14ac:dyDescent="0.3">
      <c r="A3" s="60"/>
      <c r="B3" s="61"/>
      <c r="C3" s="11"/>
      <c r="D3" s="52"/>
      <c r="E3" s="293" t="s">
        <v>265</v>
      </c>
      <c r="F3" s="293"/>
      <c r="G3" s="293"/>
      <c r="H3" s="293"/>
    </row>
    <row r="4" spans="1:9" s="7" customFormat="1" ht="18" x14ac:dyDescent="0.25">
      <c r="A4" s="284" t="s">
        <v>0</v>
      </c>
      <c r="B4" s="284"/>
      <c r="C4" s="284"/>
      <c r="D4" s="284"/>
      <c r="E4" s="284"/>
      <c r="F4" s="284"/>
      <c r="G4" s="284"/>
      <c r="H4" s="284"/>
    </row>
    <row r="5" spans="1:9" s="7" customFormat="1" ht="15" customHeight="1" x14ac:dyDescent="0.25">
      <c r="A5" s="290" t="s">
        <v>50</v>
      </c>
      <c r="B5" s="290"/>
      <c r="C5" s="290"/>
      <c r="D5" s="290"/>
      <c r="E5" s="290"/>
      <c r="F5" s="290"/>
      <c r="G5" s="290"/>
      <c r="H5" s="290"/>
      <c r="I5" s="13"/>
    </row>
    <row r="6" spans="1:9" s="7" customFormat="1" ht="16.5" thickBot="1" x14ac:dyDescent="0.3"/>
    <row r="7" spans="1:9" s="5" customFormat="1" ht="95.25" thickBot="1" x14ac:dyDescent="0.3">
      <c r="A7" s="16" t="s">
        <v>1</v>
      </c>
      <c r="B7" s="16" t="s">
        <v>18</v>
      </c>
      <c r="C7" s="16" t="s">
        <v>19</v>
      </c>
      <c r="D7" s="16" t="s">
        <v>83</v>
      </c>
      <c r="E7" s="16" t="s">
        <v>20</v>
      </c>
      <c r="F7" s="16" t="s">
        <v>129</v>
      </c>
      <c r="G7" s="16" t="s">
        <v>21</v>
      </c>
      <c r="H7" s="16" t="s">
        <v>6</v>
      </c>
    </row>
    <row r="8" spans="1:9" s="7" customFormat="1" ht="17.25" customHeight="1" x14ac:dyDescent="0.25">
      <c r="A8" s="32">
        <v>1</v>
      </c>
      <c r="B8" s="30" t="s">
        <v>44</v>
      </c>
      <c r="C8" s="46">
        <v>1</v>
      </c>
      <c r="D8" s="97"/>
      <c r="E8" s="32">
        <v>155000</v>
      </c>
      <c r="F8" s="32"/>
      <c r="G8" s="36">
        <v>8000</v>
      </c>
      <c r="H8" s="36">
        <f t="shared" ref="H8:H23" si="0">E8+G8</f>
        <v>163000</v>
      </c>
    </row>
    <row r="9" spans="1:9" s="7" customFormat="1" ht="17.25" customHeight="1" x14ac:dyDescent="0.25">
      <c r="A9" s="22">
        <v>2</v>
      </c>
      <c r="B9" s="191" t="s">
        <v>246</v>
      </c>
      <c r="C9" s="120">
        <v>0.5</v>
      </c>
      <c r="D9" s="120"/>
      <c r="E9" s="22">
        <v>57850</v>
      </c>
      <c r="F9" s="22"/>
      <c r="G9" s="134">
        <v>0</v>
      </c>
      <c r="H9" s="214">
        <f t="shared" si="0"/>
        <v>57850</v>
      </c>
    </row>
    <row r="10" spans="1:9" s="7" customFormat="1" ht="17.25" customHeight="1" x14ac:dyDescent="0.25">
      <c r="A10" s="22">
        <v>3</v>
      </c>
      <c r="B10" s="191" t="s">
        <v>9</v>
      </c>
      <c r="C10" s="120">
        <v>0.5</v>
      </c>
      <c r="D10" s="120"/>
      <c r="E10" s="22">
        <v>57000</v>
      </c>
      <c r="F10" s="22"/>
      <c r="G10" s="134">
        <v>0</v>
      </c>
      <c r="H10" s="214">
        <f t="shared" si="0"/>
        <v>57000</v>
      </c>
    </row>
    <row r="11" spans="1:9" s="7" customFormat="1" ht="17.25" customHeight="1" x14ac:dyDescent="0.25">
      <c r="A11" s="22">
        <v>4</v>
      </c>
      <c r="B11" s="191" t="s">
        <v>51</v>
      </c>
      <c r="C11" s="120">
        <v>0.5</v>
      </c>
      <c r="D11" s="120"/>
      <c r="E11" s="22">
        <v>54500</v>
      </c>
      <c r="F11" s="22"/>
      <c r="G11" s="134">
        <v>0</v>
      </c>
      <c r="H11" s="214">
        <f t="shared" si="0"/>
        <v>54500</v>
      </c>
    </row>
    <row r="12" spans="1:9" s="7" customFormat="1" ht="17.25" customHeight="1" x14ac:dyDescent="0.25">
      <c r="A12" s="22">
        <v>5</v>
      </c>
      <c r="B12" s="191" t="s">
        <v>45</v>
      </c>
      <c r="C12" s="120">
        <v>1</v>
      </c>
      <c r="D12" s="120"/>
      <c r="E12" s="22">
        <v>110000</v>
      </c>
      <c r="F12" s="22"/>
      <c r="G12" s="134">
        <v>8000</v>
      </c>
      <c r="H12" s="214">
        <f t="shared" si="0"/>
        <v>118000</v>
      </c>
    </row>
    <row r="13" spans="1:9" s="7" customFormat="1" ht="17.25" customHeight="1" x14ac:dyDescent="0.25">
      <c r="A13" s="22">
        <v>6</v>
      </c>
      <c r="B13" s="191" t="s">
        <v>47</v>
      </c>
      <c r="C13" s="120">
        <v>1</v>
      </c>
      <c r="D13" s="120"/>
      <c r="E13" s="22">
        <v>100000</v>
      </c>
      <c r="F13" s="22"/>
      <c r="G13" s="134">
        <v>8000</v>
      </c>
      <c r="H13" s="214">
        <f t="shared" si="0"/>
        <v>108000</v>
      </c>
    </row>
    <row r="14" spans="1:9" s="7" customFormat="1" ht="17.25" customHeight="1" x14ac:dyDescent="0.25">
      <c r="A14" s="189">
        <v>7</v>
      </c>
      <c r="B14" s="221" t="s">
        <v>46</v>
      </c>
      <c r="C14" s="222">
        <v>1</v>
      </c>
      <c r="D14" s="222"/>
      <c r="E14" s="189">
        <v>109000</v>
      </c>
      <c r="F14" s="189"/>
      <c r="G14" s="219">
        <v>8000</v>
      </c>
      <c r="H14" s="219">
        <f t="shared" si="0"/>
        <v>117000</v>
      </c>
    </row>
    <row r="15" spans="1:9" s="7" customFormat="1" ht="17.25" customHeight="1" x14ac:dyDescent="0.25">
      <c r="A15" s="22">
        <v>8</v>
      </c>
      <c r="B15" s="191" t="s">
        <v>52</v>
      </c>
      <c r="C15" s="120">
        <v>2</v>
      </c>
      <c r="D15" s="120"/>
      <c r="E15" s="22">
        <v>218000</v>
      </c>
      <c r="F15" s="22"/>
      <c r="G15" s="134">
        <v>8000</v>
      </c>
      <c r="H15" s="214">
        <f t="shared" si="0"/>
        <v>226000</v>
      </c>
    </row>
    <row r="16" spans="1:9" s="7" customFormat="1" ht="54.6" customHeight="1" x14ac:dyDescent="0.25">
      <c r="A16" s="22">
        <v>9</v>
      </c>
      <c r="B16" s="191" t="s">
        <v>247</v>
      </c>
      <c r="C16" s="120">
        <v>0.5</v>
      </c>
      <c r="D16" s="120"/>
      <c r="E16" s="22">
        <v>54500</v>
      </c>
      <c r="F16" s="22"/>
      <c r="G16" s="134">
        <v>4000</v>
      </c>
      <c r="H16" s="214">
        <f t="shared" si="0"/>
        <v>58500</v>
      </c>
    </row>
    <row r="17" spans="1:12" s="7" customFormat="1" ht="17.25" customHeight="1" x14ac:dyDescent="0.25">
      <c r="A17" s="22">
        <v>10</v>
      </c>
      <c r="B17" s="191" t="s">
        <v>31</v>
      </c>
      <c r="C17" s="120">
        <v>0.5</v>
      </c>
      <c r="D17" s="120"/>
      <c r="E17" s="22">
        <v>54500</v>
      </c>
      <c r="F17" s="22"/>
      <c r="G17" s="134">
        <v>4000</v>
      </c>
      <c r="H17" s="214">
        <f t="shared" si="0"/>
        <v>58500</v>
      </c>
    </row>
    <row r="18" spans="1:12" s="7" customFormat="1" ht="17.25" customHeight="1" x14ac:dyDescent="0.25">
      <c r="A18" s="22">
        <v>11</v>
      </c>
      <c r="B18" s="191" t="s">
        <v>15</v>
      </c>
      <c r="C18" s="120">
        <v>0.5</v>
      </c>
      <c r="D18" s="120"/>
      <c r="E18" s="22">
        <v>50000</v>
      </c>
      <c r="F18" s="22"/>
      <c r="G18" s="134">
        <v>4000</v>
      </c>
      <c r="H18" s="214">
        <f t="shared" si="0"/>
        <v>54000</v>
      </c>
    </row>
    <row r="19" spans="1:12" s="7" customFormat="1" ht="17.25" customHeight="1" x14ac:dyDescent="0.25">
      <c r="A19" s="22">
        <v>11</v>
      </c>
      <c r="B19" s="191" t="s">
        <v>22</v>
      </c>
      <c r="C19" s="120">
        <v>0.5</v>
      </c>
      <c r="D19" s="120"/>
      <c r="E19" s="22">
        <v>50000</v>
      </c>
      <c r="F19" s="22"/>
      <c r="G19" s="134">
        <v>4000</v>
      </c>
      <c r="H19" s="214">
        <f t="shared" si="0"/>
        <v>54000</v>
      </c>
    </row>
    <row r="20" spans="1:12" s="7" customFormat="1" ht="17.25" customHeight="1" x14ac:dyDescent="0.25">
      <c r="A20" s="22">
        <v>12</v>
      </c>
      <c r="B20" s="134" t="s">
        <v>48</v>
      </c>
      <c r="C20" s="22">
        <v>1</v>
      </c>
      <c r="D20" s="22"/>
      <c r="E20" s="22">
        <v>109000</v>
      </c>
      <c r="F20" s="22"/>
      <c r="G20" s="134">
        <v>4000</v>
      </c>
      <c r="H20" s="214">
        <f t="shared" si="0"/>
        <v>113000</v>
      </c>
    </row>
    <row r="21" spans="1:12" s="7" customFormat="1" ht="17.25" customHeight="1" x14ac:dyDescent="0.25">
      <c r="A21" s="22">
        <v>13</v>
      </c>
      <c r="B21" s="191" t="s">
        <v>232</v>
      </c>
      <c r="C21" s="46">
        <v>1</v>
      </c>
      <c r="D21" s="22"/>
      <c r="E21" s="22">
        <v>109000</v>
      </c>
      <c r="F21" s="22"/>
      <c r="G21" s="134">
        <v>8000</v>
      </c>
      <c r="H21" s="214">
        <f t="shared" si="0"/>
        <v>117000</v>
      </c>
    </row>
    <row r="22" spans="1:12" s="7" customFormat="1" ht="17.25" customHeight="1" x14ac:dyDescent="0.25">
      <c r="A22" s="22">
        <v>14</v>
      </c>
      <c r="B22" s="191" t="s">
        <v>14</v>
      </c>
      <c r="C22" s="46">
        <v>1</v>
      </c>
      <c r="D22" s="22"/>
      <c r="E22" s="22">
        <v>109000</v>
      </c>
      <c r="F22" s="22"/>
      <c r="G22" s="134">
        <v>4000</v>
      </c>
      <c r="H22" s="214">
        <f t="shared" si="0"/>
        <v>113000</v>
      </c>
    </row>
    <row r="23" spans="1:12" s="7" customFormat="1" ht="17.25" customHeight="1" x14ac:dyDescent="0.25">
      <c r="A23" s="22">
        <v>15</v>
      </c>
      <c r="B23" s="191" t="s">
        <v>53</v>
      </c>
      <c r="C23" s="22">
        <v>0.5</v>
      </c>
      <c r="D23" s="22"/>
      <c r="E23" s="22">
        <v>54500</v>
      </c>
      <c r="F23" s="22"/>
      <c r="G23" s="134">
        <v>4000</v>
      </c>
      <c r="H23" s="214">
        <f t="shared" si="0"/>
        <v>58500</v>
      </c>
    </row>
    <row r="24" spans="1:12" s="7" customFormat="1" ht="17.25" customHeight="1" x14ac:dyDescent="0.25">
      <c r="A24" s="23">
        <v>16</v>
      </c>
      <c r="B24" s="215" t="s">
        <v>53</v>
      </c>
      <c r="C24" s="23">
        <v>0.5</v>
      </c>
      <c r="D24" s="23"/>
      <c r="E24" s="23">
        <v>54500</v>
      </c>
      <c r="F24" s="23"/>
      <c r="G24" s="216">
        <v>4000</v>
      </c>
      <c r="H24" s="217">
        <f>E24+G24</f>
        <v>58500</v>
      </c>
    </row>
    <row r="25" spans="1:12" s="7" customFormat="1" ht="17.25" customHeight="1" x14ac:dyDescent="0.25">
      <c r="A25" s="22">
        <v>17</v>
      </c>
      <c r="B25" s="191" t="s">
        <v>36</v>
      </c>
      <c r="C25" s="22">
        <v>1</v>
      </c>
      <c r="D25" s="22"/>
      <c r="E25" s="22">
        <v>109000</v>
      </c>
      <c r="F25" s="22"/>
      <c r="G25" s="134">
        <v>8000</v>
      </c>
      <c r="H25" s="214">
        <f>E25+G25</f>
        <v>117000</v>
      </c>
    </row>
    <row r="26" spans="1:12" s="7" customFormat="1" ht="35.450000000000003" customHeight="1" x14ac:dyDescent="0.25">
      <c r="A26" s="22">
        <v>18</v>
      </c>
      <c r="B26" s="191" t="s">
        <v>178</v>
      </c>
      <c r="C26" s="22">
        <v>1</v>
      </c>
      <c r="D26" s="22"/>
      <c r="E26" s="22">
        <v>109000</v>
      </c>
      <c r="F26" s="22"/>
      <c r="G26" s="134">
        <v>8000</v>
      </c>
      <c r="H26" s="214">
        <f>E26+G26</f>
        <v>117000</v>
      </c>
    </row>
    <row r="27" spans="1:12" s="7" customFormat="1" ht="35.450000000000003" customHeight="1" x14ac:dyDescent="0.25">
      <c r="A27" s="22">
        <v>19</v>
      </c>
      <c r="B27" s="191" t="s">
        <v>248</v>
      </c>
      <c r="C27" s="22">
        <v>1</v>
      </c>
      <c r="D27" s="22"/>
      <c r="E27" s="22">
        <v>109000</v>
      </c>
      <c r="F27" s="22"/>
      <c r="G27" s="134">
        <v>8000</v>
      </c>
      <c r="H27" s="214">
        <f>E27+G27</f>
        <v>117000</v>
      </c>
    </row>
    <row r="28" spans="1:12" s="7" customFormat="1" ht="21" customHeight="1" thickBot="1" x14ac:dyDescent="0.3">
      <c r="A28" s="121"/>
      <c r="B28" s="122" t="s">
        <v>85</v>
      </c>
      <c r="C28" s="123">
        <f>SUM(C8:C27)</f>
        <v>16.5</v>
      </c>
      <c r="D28" s="123"/>
      <c r="E28" s="123">
        <f>SUM(E8:E27)</f>
        <v>1833350</v>
      </c>
      <c r="F28" s="123"/>
      <c r="G28" s="208">
        <f>SUM(G8:G27)</f>
        <v>104000</v>
      </c>
      <c r="H28" s="125">
        <f>SUM(H8:H27)</f>
        <v>1937350</v>
      </c>
      <c r="I28" s="24"/>
    </row>
    <row r="29" spans="1:12" s="7" customFormat="1" ht="15.75" customHeight="1" thickBot="1" x14ac:dyDescent="0.3">
      <c r="A29" s="95"/>
      <c r="B29" s="100"/>
      <c r="C29" s="98"/>
      <c r="D29" s="98"/>
      <c r="E29" s="98"/>
      <c r="F29" s="98"/>
      <c r="G29" s="98"/>
      <c r="H29" s="99"/>
      <c r="I29" s="47"/>
    </row>
    <row r="30" spans="1:12" s="7" customFormat="1" ht="16.5" customHeight="1" thickBot="1" x14ac:dyDescent="0.3">
      <c r="A30" s="94"/>
      <c r="B30" s="178" t="s">
        <v>49</v>
      </c>
      <c r="C30" s="175"/>
      <c r="D30" s="176">
        <v>459</v>
      </c>
      <c r="E30" s="176">
        <f>D30*F30</f>
        <v>2273886</v>
      </c>
      <c r="F30" s="176">
        <v>4954</v>
      </c>
      <c r="G30" s="176">
        <v>208181</v>
      </c>
      <c r="H30" s="177">
        <f>E30+G30</f>
        <v>2482067</v>
      </c>
      <c r="I30" s="13"/>
      <c r="L30" s="102" t="s">
        <v>66</v>
      </c>
    </row>
    <row r="31" spans="1:12" s="7" customFormat="1" ht="20.25" customHeight="1" thickBot="1" x14ac:dyDescent="0.3">
      <c r="A31" s="94"/>
      <c r="B31" s="93" t="s">
        <v>86</v>
      </c>
      <c r="C31" s="101"/>
      <c r="D31" s="92"/>
      <c r="E31" s="92">
        <f>E30+E28</f>
        <v>4107236</v>
      </c>
      <c r="F31" s="92">
        <v>4539</v>
      </c>
      <c r="G31" s="92">
        <f>G30+G28</f>
        <v>312181</v>
      </c>
      <c r="H31" s="93">
        <f>H30+H28</f>
        <v>4419417</v>
      </c>
      <c r="I31" s="24"/>
    </row>
    <row r="32" spans="1:12" s="12" customFormat="1" ht="24" customHeight="1" x14ac:dyDescent="0.25">
      <c r="A32" s="277" t="s">
        <v>185</v>
      </c>
      <c r="B32" s="277"/>
      <c r="C32" s="277"/>
      <c r="D32" s="277"/>
      <c r="E32" s="277"/>
      <c r="F32" s="277"/>
      <c r="G32" s="277"/>
      <c r="H32" s="68"/>
    </row>
    <row r="33" spans="1:13" s="13" customFormat="1" x14ac:dyDescent="0.25">
      <c r="A33" s="61"/>
      <c r="B33" s="61" t="s">
        <v>93</v>
      </c>
    </row>
    <row r="34" spans="1:13" s="12" customFormat="1" ht="21" customHeight="1" x14ac:dyDescent="0.25">
      <c r="A34" s="68" t="s">
        <v>23</v>
      </c>
      <c r="B34" s="68"/>
      <c r="C34" s="68"/>
      <c r="D34" s="68"/>
      <c r="E34" s="68"/>
      <c r="F34" s="68"/>
      <c r="G34" s="68"/>
      <c r="H34" s="68"/>
    </row>
    <row r="35" spans="1:13" s="12" customFormat="1" ht="17.25" customHeight="1" x14ac:dyDescent="0.25">
      <c r="A35" s="52"/>
      <c r="B35" s="61" t="s">
        <v>94</v>
      </c>
    </row>
    <row r="36" spans="1:13" customFormat="1" x14ac:dyDescent="0.25">
      <c r="A36" s="15"/>
      <c r="B36" s="15"/>
      <c r="C36" s="15"/>
      <c r="D36" s="15"/>
      <c r="E36" s="279"/>
      <c r="F36" s="279"/>
      <c r="G36" s="279"/>
      <c r="H36" s="279"/>
    </row>
    <row r="37" spans="1:13" x14ac:dyDescent="0.25">
      <c r="E37" s="4"/>
      <c r="F37" s="4"/>
      <c r="G37" s="4"/>
      <c r="H37" s="4"/>
    </row>
    <row r="38" spans="1:13" x14ac:dyDescent="0.25">
      <c r="E38" s="4"/>
      <c r="F38" s="4"/>
      <c r="G38" s="4"/>
      <c r="H38" s="4"/>
    </row>
    <row r="42" spans="1:13" x14ac:dyDescent="0.25">
      <c r="M42" s="6" t="s">
        <v>66</v>
      </c>
    </row>
  </sheetData>
  <mergeCells count="7">
    <mergeCell ref="E36:H36"/>
    <mergeCell ref="A32:G32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5" customWidth="1"/>
    <col min="2" max="2" width="20" style="15" customWidth="1"/>
    <col min="3" max="4" width="10" style="18" customWidth="1"/>
    <col min="5" max="5" width="13.140625" style="15" customWidth="1"/>
    <col min="6" max="6" width="17.7109375" style="15" customWidth="1"/>
    <col min="7" max="7" width="16.5703125" style="15" customWidth="1"/>
    <col min="8" max="8" width="9.140625" style="6"/>
    <col min="9" max="9" width="10.42578125" style="6" customWidth="1"/>
    <col min="10" max="10" width="1.7109375" style="6" customWidth="1"/>
    <col min="11" max="16384" width="9.140625" style="6"/>
  </cols>
  <sheetData>
    <row r="1" spans="1:10" customFormat="1" ht="16.5" customHeight="1" x14ac:dyDescent="0.25">
      <c r="A1" s="41"/>
      <c r="B1" s="41"/>
      <c r="C1" s="48" t="s">
        <v>59</v>
      </c>
      <c r="D1" s="48"/>
      <c r="E1" s="15"/>
      <c r="F1" s="282" t="s">
        <v>62</v>
      </c>
      <c r="G1" s="282"/>
      <c r="H1" s="282"/>
      <c r="I1" s="282"/>
    </row>
    <row r="2" spans="1:10" s="28" customFormat="1" ht="18.75" customHeight="1" x14ac:dyDescent="0.3">
      <c r="A2" s="29"/>
      <c r="B2" s="13"/>
      <c r="C2" s="59"/>
      <c r="D2" s="59"/>
      <c r="E2" s="283" t="s">
        <v>92</v>
      </c>
      <c r="F2" s="283"/>
      <c r="G2" s="283"/>
      <c r="H2" s="283"/>
      <c r="I2" s="283"/>
    </row>
    <row r="3" spans="1:10" s="28" customFormat="1" ht="17.25" customHeight="1" x14ac:dyDescent="0.3">
      <c r="A3" s="60"/>
      <c r="B3" s="61"/>
      <c r="C3" s="11"/>
      <c r="D3" s="11"/>
      <c r="E3" s="52"/>
      <c r="F3" s="295" t="s">
        <v>264</v>
      </c>
      <c r="G3" s="295"/>
      <c r="H3" s="295"/>
      <c r="I3" s="295"/>
    </row>
    <row r="4" spans="1:10" customFormat="1" ht="18" x14ac:dyDescent="0.25">
      <c r="A4" s="284" t="s">
        <v>0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7" customFormat="1" x14ac:dyDescent="0.25">
      <c r="A5" s="297" t="s">
        <v>222</v>
      </c>
      <c r="B5" s="297"/>
      <c r="C5" s="297"/>
      <c r="D5" s="297"/>
      <c r="E5" s="297"/>
      <c r="F5" s="297"/>
      <c r="G5" s="297"/>
      <c r="H5" s="69"/>
      <c r="I5" s="69"/>
    </row>
    <row r="6" spans="1:10" s="7" customFormat="1" ht="3.75" customHeight="1" thickBot="1" x14ac:dyDescent="0.3">
      <c r="A6" s="24"/>
      <c r="B6" s="24"/>
      <c r="C6" s="26"/>
      <c r="D6" s="26"/>
      <c r="E6" s="24"/>
      <c r="F6" s="24"/>
      <c r="G6" s="24"/>
    </row>
    <row r="7" spans="1:10" s="5" customFormat="1" ht="145.9" customHeight="1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57" t="s">
        <v>89</v>
      </c>
      <c r="H7" s="62" t="s">
        <v>90</v>
      </c>
      <c r="I7" s="62" t="s">
        <v>91</v>
      </c>
    </row>
    <row r="8" spans="1:10" s="7" customFormat="1" x14ac:dyDescent="0.25">
      <c r="A8" s="25">
        <v>1</v>
      </c>
      <c r="B8" s="17" t="s">
        <v>24</v>
      </c>
      <c r="C8" s="33">
        <v>1</v>
      </c>
      <c r="D8" s="33">
        <v>110000</v>
      </c>
      <c r="E8" s="17">
        <v>110000</v>
      </c>
      <c r="F8" s="17">
        <v>8000</v>
      </c>
      <c r="G8" s="58">
        <f>+F8+E8</f>
        <v>118000</v>
      </c>
      <c r="H8" s="63">
        <f>G8*2/3</f>
        <v>78666.666666666672</v>
      </c>
      <c r="I8" s="32">
        <f>H8</f>
        <v>78666.666666666672</v>
      </c>
    </row>
    <row r="9" spans="1:10" s="7" customFormat="1" x14ac:dyDescent="0.25">
      <c r="A9" s="25">
        <v>2</v>
      </c>
      <c r="B9" s="17" t="s">
        <v>29</v>
      </c>
      <c r="C9" s="33">
        <v>0.5</v>
      </c>
      <c r="D9" s="33">
        <v>104000</v>
      </c>
      <c r="E9" s="17">
        <f t="shared" ref="E9" si="0">D9*C9</f>
        <v>52000</v>
      </c>
      <c r="F9" s="17">
        <v>4000</v>
      </c>
      <c r="G9" s="58">
        <f t="shared" ref="G9:G10" si="1">+F9+E9</f>
        <v>56000</v>
      </c>
      <c r="H9" s="64"/>
      <c r="I9" s="32">
        <f>G9</f>
        <v>56000</v>
      </c>
    </row>
    <row r="10" spans="1:10" s="7" customFormat="1" x14ac:dyDescent="0.25">
      <c r="A10" s="25">
        <v>3</v>
      </c>
      <c r="B10" s="17" t="s">
        <v>29</v>
      </c>
      <c r="C10" s="34">
        <v>0.5</v>
      </c>
      <c r="D10" s="34">
        <v>95700</v>
      </c>
      <c r="E10" s="17">
        <f>D10/2</f>
        <v>47850</v>
      </c>
      <c r="F10" s="30">
        <v>4000</v>
      </c>
      <c r="G10" s="58">
        <f t="shared" si="1"/>
        <v>51850</v>
      </c>
      <c r="H10" s="64"/>
      <c r="I10" s="72">
        <f>G10</f>
        <v>51850</v>
      </c>
    </row>
    <row r="11" spans="1:10" s="7" customFormat="1" x14ac:dyDescent="0.25">
      <c r="A11" s="296" t="s">
        <v>16</v>
      </c>
      <c r="B11" s="296"/>
      <c r="C11" s="179">
        <f t="shared" ref="C11:I11" si="2">SUM(C8:C10)</f>
        <v>2</v>
      </c>
      <c r="D11" s="179">
        <f t="shared" si="2"/>
        <v>309700</v>
      </c>
      <c r="E11" s="8">
        <f t="shared" si="2"/>
        <v>209850</v>
      </c>
      <c r="F11" s="8">
        <f t="shared" si="2"/>
        <v>16000</v>
      </c>
      <c r="G11" s="8">
        <f t="shared" si="2"/>
        <v>225850</v>
      </c>
      <c r="H11" s="8">
        <f t="shared" si="2"/>
        <v>78666.666666666672</v>
      </c>
      <c r="I11" s="90">
        <f t="shared" si="2"/>
        <v>186516.66666666669</v>
      </c>
    </row>
    <row r="12" spans="1:10" s="12" customFormat="1" ht="27.75" customHeight="1" x14ac:dyDescent="0.25">
      <c r="A12" s="277" t="s">
        <v>184</v>
      </c>
      <c r="B12" s="277"/>
      <c r="C12" s="277"/>
      <c r="D12" s="277"/>
      <c r="E12" s="277"/>
      <c r="F12" s="277"/>
      <c r="G12" s="277"/>
      <c r="H12" s="68"/>
      <c r="I12" s="68"/>
    </row>
    <row r="13" spans="1:10" s="13" customFormat="1" x14ac:dyDescent="0.25">
      <c r="A13" s="61"/>
      <c r="B13" s="61" t="s">
        <v>93</v>
      </c>
    </row>
    <row r="14" spans="1:10" s="12" customFormat="1" ht="21" customHeight="1" x14ac:dyDescent="0.25">
      <c r="A14" s="68" t="s">
        <v>23</v>
      </c>
      <c r="B14" s="68"/>
      <c r="C14" s="68"/>
      <c r="D14" s="68"/>
      <c r="E14" s="68"/>
      <c r="F14" s="68"/>
      <c r="G14" s="68"/>
      <c r="H14" s="68"/>
      <c r="I14" s="68"/>
    </row>
    <row r="15" spans="1:10" s="12" customFormat="1" ht="17.25" customHeight="1" x14ac:dyDescent="0.25">
      <c r="A15" s="52"/>
      <c r="B15" s="61" t="s">
        <v>94</v>
      </c>
    </row>
    <row r="16" spans="1:10" customFormat="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6"/>
      <c r="B17" s="6"/>
      <c r="C17" s="6"/>
      <c r="D17" s="6"/>
      <c r="E17" s="6"/>
      <c r="F17" s="294"/>
      <c r="G17" s="294"/>
      <c r="H17" s="294"/>
      <c r="I17" s="294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8.28515625" style="6" customWidth="1"/>
    <col min="3" max="3" width="9.7109375" style="6" customWidth="1"/>
    <col min="4" max="4" width="11.140625" style="6" customWidth="1"/>
    <col min="5" max="5" width="12.5703125" style="6" customWidth="1"/>
    <col min="6" max="6" width="12.85546875" style="6" customWidth="1"/>
    <col min="7" max="7" width="16.5703125" style="6" customWidth="1"/>
    <col min="8" max="8" width="9.5703125" style="6" bestFit="1" customWidth="1"/>
    <col min="9" max="16384" width="9.140625" style="6"/>
  </cols>
  <sheetData>
    <row r="1" spans="1:9" customFormat="1" x14ac:dyDescent="0.25">
      <c r="A1" s="281"/>
      <c r="B1" s="281"/>
      <c r="C1" s="12"/>
      <c r="D1" s="12"/>
      <c r="E1" s="299" t="s">
        <v>62</v>
      </c>
      <c r="F1" s="299"/>
      <c r="G1" s="299"/>
      <c r="H1" s="80"/>
    </row>
    <row r="2" spans="1:9" s="28" customFormat="1" ht="18.75" customHeight="1" x14ac:dyDescent="0.3">
      <c r="A2" s="73"/>
      <c r="B2" s="303"/>
      <c r="C2" s="303"/>
      <c r="D2" s="130"/>
      <c r="E2" s="304" t="s">
        <v>104</v>
      </c>
      <c r="F2" s="304"/>
      <c r="G2" s="304"/>
      <c r="H2" s="79"/>
    </row>
    <row r="3" spans="1:9" s="28" customFormat="1" ht="18.75" x14ac:dyDescent="0.3">
      <c r="A3" s="39"/>
      <c r="C3" s="75"/>
      <c r="D3" s="75"/>
      <c r="E3" s="300" t="s">
        <v>264</v>
      </c>
      <c r="F3" s="300"/>
      <c r="G3" s="300"/>
      <c r="H3" s="40"/>
      <c r="I3" s="40"/>
    </row>
    <row r="4" spans="1:9" ht="20.25" x14ac:dyDescent="0.25">
      <c r="A4" s="301" t="s">
        <v>54</v>
      </c>
      <c r="B4" s="301"/>
      <c r="C4" s="301"/>
      <c r="D4" s="301"/>
      <c r="E4" s="301"/>
      <c r="F4" s="301"/>
      <c r="G4" s="301"/>
    </row>
    <row r="5" spans="1:9" x14ac:dyDescent="0.25">
      <c r="A5" s="302" t="s">
        <v>128</v>
      </c>
      <c r="B5" s="302"/>
      <c r="C5" s="302"/>
      <c r="D5" s="302"/>
      <c r="E5" s="302"/>
      <c r="F5" s="302"/>
      <c r="G5" s="302"/>
    </row>
    <row r="6" spans="1:9" ht="16.5" thickBot="1" x14ac:dyDescent="0.3"/>
    <row r="7" spans="1:9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16" t="s">
        <v>6</v>
      </c>
    </row>
    <row r="8" spans="1:9" x14ac:dyDescent="0.25">
      <c r="A8" s="32">
        <v>1</v>
      </c>
      <c r="B8" s="134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9" ht="31.5" x14ac:dyDescent="0.25">
      <c r="A9" s="32">
        <v>2</v>
      </c>
      <c r="B9" s="191" t="s">
        <v>103</v>
      </c>
      <c r="C9" s="32">
        <v>0.5</v>
      </c>
      <c r="D9" s="32">
        <v>109000</v>
      </c>
      <c r="E9" s="32">
        <f t="shared" ref="E9:E28" si="0">D9*C9</f>
        <v>54500</v>
      </c>
      <c r="F9" s="30">
        <f t="shared" ref="F9:F28" si="1">8000*C9</f>
        <v>4000</v>
      </c>
      <c r="G9" s="30">
        <f t="shared" ref="G9:G28" si="2">E9+F9</f>
        <v>58500</v>
      </c>
    </row>
    <row r="10" spans="1:9" ht="31.5" x14ac:dyDescent="0.25">
      <c r="A10" s="32">
        <v>3</v>
      </c>
      <c r="B10" s="191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  <c r="H10" s="6" t="s">
        <v>251</v>
      </c>
    </row>
    <row r="11" spans="1:9" ht="31.5" x14ac:dyDescent="0.25">
      <c r="A11" s="32">
        <v>4</v>
      </c>
      <c r="B11" s="191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9" ht="31.5" x14ac:dyDescent="0.25">
      <c r="A12" s="32">
        <v>5</v>
      </c>
      <c r="B12" s="191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9" x14ac:dyDescent="0.25">
      <c r="A13" s="32">
        <v>6</v>
      </c>
      <c r="B13" s="191" t="s">
        <v>239</v>
      </c>
      <c r="C13" s="32">
        <v>0.5</v>
      </c>
      <c r="D13" s="32">
        <v>109000</v>
      </c>
      <c r="E13" s="32">
        <f t="shared" si="0"/>
        <v>54500</v>
      </c>
      <c r="F13" s="30">
        <f t="shared" si="1"/>
        <v>4000</v>
      </c>
      <c r="G13" s="30">
        <f t="shared" si="2"/>
        <v>58500</v>
      </c>
    </row>
    <row r="14" spans="1:9" ht="31.5" x14ac:dyDescent="0.25">
      <c r="A14" s="32">
        <v>7</v>
      </c>
      <c r="B14" s="191" t="s">
        <v>101</v>
      </c>
      <c r="C14" s="32">
        <v>0.5</v>
      </c>
      <c r="D14" s="32">
        <v>109000</v>
      </c>
      <c r="E14" s="32">
        <f t="shared" si="0"/>
        <v>54500</v>
      </c>
      <c r="F14" s="30">
        <f t="shared" si="1"/>
        <v>4000</v>
      </c>
      <c r="G14" s="30">
        <f t="shared" si="2"/>
        <v>58500</v>
      </c>
    </row>
    <row r="15" spans="1:9" ht="31.5" x14ac:dyDescent="0.25">
      <c r="A15" s="32">
        <v>8</v>
      </c>
      <c r="B15" s="191" t="s">
        <v>100</v>
      </c>
      <c r="C15" s="2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9" ht="31.5" x14ac:dyDescent="0.25">
      <c r="A16" s="32">
        <v>9</v>
      </c>
      <c r="B16" s="191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x14ac:dyDescent="0.25">
      <c r="A17" s="32">
        <v>10</v>
      </c>
      <c r="B17" s="134" t="s">
        <v>99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134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134" t="s">
        <v>98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134" t="s">
        <v>98</v>
      </c>
      <c r="C20" s="78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209" t="s">
        <v>236</v>
      </c>
      <c r="C21" s="78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x14ac:dyDescent="0.25">
      <c r="A22" s="32">
        <v>15</v>
      </c>
      <c r="B22" s="134" t="s">
        <v>97</v>
      </c>
      <c r="C22" s="32">
        <v>0.5</v>
      </c>
      <c r="D22" s="32">
        <v>109000</v>
      </c>
      <c r="E22" s="32">
        <f t="shared" si="0"/>
        <v>54500</v>
      </c>
      <c r="F22" s="30">
        <f t="shared" si="1"/>
        <v>4000</v>
      </c>
      <c r="G22" s="30">
        <f t="shared" si="2"/>
        <v>58500</v>
      </c>
    </row>
    <row r="23" spans="1:7" x14ac:dyDescent="0.25">
      <c r="A23" s="32">
        <v>16</v>
      </c>
      <c r="B23" s="134" t="s">
        <v>96</v>
      </c>
      <c r="C23" s="32">
        <v>0.5</v>
      </c>
      <c r="D23" s="32">
        <v>109000</v>
      </c>
      <c r="E23" s="32">
        <f t="shared" si="0"/>
        <v>54500</v>
      </c>
      <c r="F23" s="30">
        <f t="shared" si="1"/>
        <v>4000</v>
      </c>
      <c r="G23" s="30">
        <f t="shared" si="2"/>
        <v>58500</v>
      </c>
    </row>
    <row r="24" spans="1:7" x14ac:dyDescent="0.25">
      <c r="A24" s="32">
        <v>17</v>
      </c>
      <c r="B24" s="134" t="s">
        <v>96</v>
      </c>
      <c r="C24" s="32">
        <v>0.5</v>
      </c>
      <c r="D24" s="32">
        <v>109000</v>
      </c>
      <c r="E24" s="32">
        <f t="shared" si="0"/>
        <v>54500</v>
      </c>
      <c r="F24" s="30">
        <f t="shared" si="1"/>
        <v>4000</v>
      </c>
      <c r="G24" s="30">
        <f t="shared" si="2"/>
        <v>58500</v>
      </c>
    </row>
    <row r="25" spans="1:7" x14ac:dyDescent="0.25">
      <c r="A25" s="32">
        <v>18</v>
      </c>
      <c r="B25" s="134" t="s">
        <v>114</v>
      </c>
      <c r="C25" s="32">
        <v>0.5</v>
      </c>
      <c r="D25" s="32">
        <v>109000</v>
      </c>
      <c r="E25" s="32">
        <f t="shared" si="0"/>
        <v>54500</v>
      </c>
      <c r="F25" s="30">
        <f t="shared" si="1"/>
        <v>4000</v>
      </c>
      <c r="G25" s="30">
        <f t="shared" si="2"/>
        <v>58500</v>
      </c>
    </row>
    <row r="26" spans="1:7" x14ac:dyDescent="0.25">
      <c r="A26" s="32">
        <v>19</v>
      </c>
      <c r="B26" s="134" t="s">
        <v>125</v>
      </c>
      <c r="C26" s="32">
        <v>0.5</v>
      </c>
      <c r="D26" s="32">
        <v>109000</v>
      </c>
      <c r="E26" s="32">
        <f t="shared" si="0"/>
        <v>54500</v>
      </c>
      <c r="F26" s="30">
        <f t="shared" si="1"/>
        <v>4000</v>
      </c>
      <c r="G26" s="30">
        <f t="shared" si="2"/>
        <v>58500</v>
      </c>
    </row>
    <row r="27" spans="1:7" x14ac:dyDescent="0.25">
      <c r="A27" s="32">
        <v>20</v>
      </c>
      <c r="B27" s="134" t="s">
        <v>126</v>
      </c>
      <c r="C27" s="32">
        <v>0.5</v>
      </c>
      <c r="D27" s="32">
        <v>109000</v>
      </c>
      <c r="E27" s="32">
        <f t="shared" si="0"/>
        <v>54500</v>
      </c>
      <c r="F27" s="30">
        <f t="shared" si="1"/>
        <v>4000</v>
      </c>
      <c r="G27" s="30">
        <f t="shared" si="2"/>
        <v>58500</v>
      </c>
    </row>
    <row r="28" spans="1:7" x14ac:dyDescent="0.25">
      <c r="A28" s="32">
        <v>21</v>
      </c>
      <c r="B28" s="134" t="s">
        <v>127</v>
      </c>
      <c r="C28" s="32">
        <v>0.5</v>
      </c>
      <c r="D28" s="32">
        <v>109000</v>
      </c>
      <c r="E28" s="32">
        <f t="shared" si="0"/>
        <v>54500</v>
      </c>
      <c r="F28" s="30">
        <f t="shared" si="1"/>
        <v>4000</v>
      </c>
      <c r="G28" s="30">
        <f t="shared" si="2"/>
        <v>58500</v>
      </c>
    </row>
    <row r="29" spans="1:7" s="19" customFormat="1" ht="21.75" customHeight="1" thickBot="1" x14ac:dyDescent="0.3">
      <c r="A29" s="305" t="s">
        <v>16</v>
      </c>
      <c r="B29" s="306"/>
      <c r="C29" s="180">
        <f>SUM(C8:C28)</f>
        <v>11</v>
      </c>
      <c r="D29" s="180">
        <f>SUM(D8:D28)</f>
        <v>2323000</v>
      </c>
      <c r="E29" s="9">
        <f>SUM(E8:E28)</f>
        <v>1233000</v>
      </c>
      <c r="F29" s="9">
        <f>SUM(F8:F28)</f>
        <v>88000</v>
      </c>
      <c r="G29" s="9">
        <f>SUM(G8:G28)</f>
        <v>1321000</v>
      </c>
    </row>
    <row r="30" spans="1:7" s="12" customFormat="1" ht="33.75" customHeight="1" x14ac:dyDescent="0.25">
      <c r="A30" s="277" t="s">
        <v>186</v>
      </c>
      <c r="B30" s="277"/>
      <c r="C30" s="277"/>
      <c r="D30" s="277"/>
      <c r="E30" s="277"/>
      <c r="F30" s="277"/>
      <c r="G30" s="277"/>
    </row>
    <row r="31" spans="1:7" s="13" customFormat="1" x14ac:dyDescent="0.25">
      <c r="A31" s="61"/>
      <c r="B31" s="61" t="s">
        <v>93</v>
      </c>
    </row>
    <row r="32" spans="1:7" s="12" customFormat="1" x14ac:dyDescent="0.25">
      <c r="A32" s="68" t="s">
        <v>23</v>
      </c>
      <c r="B32" s="68"/>
      <c r="C32" s="68"/>
      <c r="D32" s="68"/>
      <c r="E32" s="68"/>
      <c r="F32" s="68"/>
      <c r="G32" s="68"/>
    </row>
    <row r="33" spans="1:7" s="12" customFormat="1" x14ac:dyDescent="0.25">
      <c r="A33" s="52"/>
      <c r="B33" s="61" t="s">
        <v>94</v>
      </c>
    </row>
    <row r="34" spans="1:7" customFormat="1" x14ac:dyDescent="0.25">
      <c r="A34" s="15"/>
      <c r="B34" s="15"/>
      <c r="C34" s="15"/>
      <c r="D34" s="15"/>
      <c r="E34" s="15"/>
      <c r="F34" s="15"/>
      <c r="G34" s="15"/>
    </row>
    <row r="35" spans="1:7" s="12" customFormat="1" x14ac:dyDescent="0.25">
      <c r="A35" s="52"/>
      <c r="B35" s="51"/>
      <c r="C35" s="298"/>
      <c r="D35" s="298"/>
      <c r="E35" s="298"/>
      <c r="F35" s="298"/>
      <c r="G35" s="298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3.140625" style="6" customWidth="1"/>
    <col min="3" max="4" width="11" style="6" customWidth="1"/>
    <col min="5" max="5" width="13.5703125" style="6" customWidth="1"/>
    <col min="6" max="6" width="9.28515625" style="6" customWidth="1"/>
    <col min="7" max="7" width="14.5703125" style="6" customWidth="1"/>
    <col min="8" max="16384" width="9.140625" style="6"/>
  </cols>
  <sheetData>
    <row r="1" spans="1:10" customFormat="1" x14ac:dyDescent="0.25">
      <c r="A1" s="281"/>
      <c r="B1" s="281"/>
      <c r="C1" s="299" t="s">
        <v>62</v>
      </c>
      <c r="D1" s="299"/>
      <c r="E1" s="299"/>
      <c r="F1" s="299"/>
      <c r="G1" s="299"/>
    </row>
    <row r="2" spans="1:10" s="28" customFormat="1" ht="18.75" customHeight="1" x14ac:dyDescent="0.3">
      <c r="A2" s="73"/>
      <c r="B2" s="74"/>
      <c r="C2" s="303" t="s">
        <v>95</v>
      </c>
      <c r="D2" s="303"/>
      <c r="E2" s="303"/>
      <c r="F2" s="303"/>
      <c r="G2" s="303"/>
    </row>
    <row r="3" spans="1:10" s="28" customFormat="1" ht="18.75" x14ac:dyDescent="0.3">
      <c r="A3" s="39"/>
      <c r="C3" s="75"/>
      <c r="D3" s="75"/>
      <c r="E3" s="300" t="s">
        <v>264</v>
      </c>
      <c r="F3" s="300"/>
      <c r="G3" s="300"/>
      <c r="H3" s="300"/>
      <c r="I3" s="300"/>
      <c r="J3" s="300"/>
    </row>
    <row r="4" spans="1:10" ht="20.25" x14ac:dyDescent="0.25">
      <c r="A4" s="301" t="s">
        <v>54</v>
      </c>
      <c r="B4" s="301"/>
      <c r="C4" s="301"/>
      <c r="D4" s="301"/>
      <c r="E4" s="301"/>
      <c r="F4" s="301"/>
      <c r="G4" s="301"/>
    </row>
    <row r="5" spans="1:10" x14ac:dyDescent="0.25">
      <c r="A5" s="302" t="s">
        <v>105</v>
      </c>
      <c r="B5" s="302"/>
      <c r="C5" s="302"/>
      <c r="D5" s="302"/>
      <c r="E5" s="302"/>
      <c r="F5" s="302"/>
      <c r="G5" s="302"/>
    </row>
    <row r="6" spans="1:10" ht="16.5" thickBot="1" x14ac:dyDescent="0.3"/>
    <row r="7" spans="1:10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163</v>
      </c>
      <c r="F7" s="16" t="s">
        <v>21</v>
      </c>
      <c r="G7" s="16" t="s">
        <v>6</v>
      </c>
    </row>
    <row r="8" spans="1:10" x14ac:dyDescent="0.25">
      <c r="A8" s="32">
        <v>1</v>
      </c>
      <c r="B8" s="30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10" ht="31.5" x14ac:dyDescent="0.25">
      <c r="A9" s="32">
        <v>2</v>
      </c>
      <c r="B9" s="35" t="s">
        <v>103</v>
      </c>
      <c r="C9" s="32">
        <v>0.5</v>
      </c>
      <c r="D9" s="32">
        <v>109000</v>
      </c>
      <c r="E9" s="32">
        <f t="shared" ref="E9:E22" si="0">D9*C9</f>
        <v>54500</v>
      </c>
      <c r="F9" s="30">
        <f t="shared" ref="F9:F22" si="1">8000*C9</f>
        <v>4000</v>
      </c>
      <c r="G9" s="30">
        <f t="shared" ref="G9:G22" si="2">E9+F9</f>
        <v>58500</v>
      </c>
    </row>
    <row r="10" spans="1:10" ht="31.5" x14ac:dyDescent="0.25">
      <c r="A10" s="32">
        <v>3</v>
      </c>
      <c r="B10" s="35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</row>
    <row r="11" spans="1:10" ht="31.5" x14ac:dyDescent="0.25">
      <c r="A11" s="32">
        <v>4</v>
      </c>
      <c r="B11" s="35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10" ht="31.5" x14ac:dyDescent="0.25">
      <c r="A12" s="32">
        <v>5</v>
      </c>
      <c r="B12" s="35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10" s="144" customFormat="1" ht="31.5" x14ac:dyDescent="0.25">
      <c r="A13" s="32">
        <v>6</v>
      </c>
      <c r="B13" s="143" t="s">
        <v>190</v>
      </c>
      <c r="C13" s="34">
        <v>1</v>
      </c>
      <c r="D13" s="34">
        <v>114000</v>
      </c>
      <c r="E13" s="32">
        <f t="shared" si="0"/>
        <v>114000</v>
      </c>
      <c r="F13" s="50">
        <f t="shared" si="1"/>
        <v>8000</v>
      </c>
      <c r="G13" s="50">
        <f t="shared" si="2"/>
        <v>122000</v>
      </c>
    </row>
    <row r="14" spans="1:10" s="144" customFormat="1" ht="31.5" x14ac:dyDescent="0.25">
      <c r="A14" s="34">
        <v>7</v>
      </c>
      <c r="B14" s="143" t="s">
        <v>208</v>
      </c>
      <c r="C14" s="34">
        <v>1</v>
      </c>
      <c r="D14" s="34">
        <v>109000</v>
      </c>
      <c r="E14" s="34">
        <f t="shared" si="0"/>
        <v>109000</v>
      </c>
      <c r="F14" s="50">
        <f t="shared" si="1"/>
        <v>8000</v>
      </c>
      <c r="G14" s="50">
        <f t="shared" si="2"/>
        <v>117000</v>
      </c>
    </row>
    <row r="15" spans="1:10" ht="47.25" x14ac:dyDescent="0.25">
      <c r="A15" s="32">
        <v>8</v>
      </c>
      <c r="B15" s="35" t="s">
        <v>101</v>
      </c>
      <c r="C15" s="3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10" ht="31.5" x14ac:dyDescent="0.25">
      <c r="A16" s="32">
        <v>9</v>
      </c>
      <c r="B16" s="35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ht="31.5" x14ac:dyDescent="0.25">
      <c r="A17" s="32">
        <v>10</v>
      </c>
      <c r="B17" s="35" t="s">
        <v>100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30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30" t="s">
        <v>99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30" t="s">
        <v>98</v>
      </c>
      <c r="C20" s="32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30" t="s">
        <v>98</v>
      </c>
      <c r="C21" s="32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ht="16.5" thickBot="1" x14ac:dyDescent="0.3">
      <c r="A22" s="32">
        <v>15</v>
      </c>
      <c r="B22" s="44" t="s">
        <v>15</v>
      </c>
      <c r="C22" s="32">
        <v>1</v>
      </c>
      <c r="D22" s="32">
        <v>109000</v>
      </c>
      <c r="E22" s="32">
        <f t="shared" si="0"/>
        <v>109000</v>
      </c>
      <c r="F22" s="30">
        <f t="shared" si="1"/>
        <v>8000</v>
      </c>
      <c r="G22" s="30">
        <f t="shared" si="2"/>
        <v>117000</v>
      </c>
    </row>
    <row r="23" spans="1:7" s="19" customFormat="1" ht="33" customHeight="1" thickBot="1" x14ac:dyDescent="0.3">
      <c r="A23" s="307" t="s">
        <v>16</v>
      </c>
      <c r="B23" s="308"/>
      <c r="C23" s="76">
        <f>SUM(C8:C22)</f>
        <v>9.5</v>
      </c>
      <c r="D23" s="76">
        <f>SUM(D8:D22)</f>
        <v>1674000</v>
      </c>
      <c r="E23" s="10">
        <f>SUM(E8:E22)</f>
        <v>1074500</v>
      </c>
      <c r="F23" s="10">
        <f>SUM(F8:F22)</f>
        <v>76000</v>
      </c>
      <c r="G23" s="10">
        <f>SUM(G8:G22)</f>
        <v>1150500</v>
      </c>
    </row>
    <row r="24" spans="1:7" s="12" customFormat="1" ht="28.5" customHeight="1" x14ac:dyDescent="0.25">
      <c r="A24" s="277" t="s">
        <v>187</v>
      </c>
      <c r="B24" s="277"/>
      <c r="C24" s="277"/>
      <c r="D24" s="277"/>
      <c r="E24" s="277"/>
      <c r="F24" s="277"/>
      <c r="G24" s="277"/>
    </row>
    <row r="25" spans="1:7" s="13" customFormat="1" x14ac:dyDescent="0.25">
      <c r="A25" s="61"/>
      <c r="B25" s="61" t="s">
        <v>93</v>
      </c>
    </row>
    <row r="26" spans="1:7" s="12" customFormat="1" x14ac:dyDescent="0.25">
      <c r="A26" s="68" t="s">
        <v>23</v>
      </c>
      <c r="B26" s="68"/>
      <c r="C26" s="68"/>
      <c r="D26" s="68"/>
      <c r="E26" s="68"/>
      <c r="F26" s="68"/>
      <c r="G26" s="68"/>
    </row>
    <row r="27" spans="1:7" s="12" customFormat="1" x14ac:dyDescent="0.25">
      <c r="A27" s="52"/>
      <c r="B27" s="61" t="s">
        <v>94</v>
      </c>
    </row>
    <row r="28" spans="1:7" customFormat="1" x14ac:dyDescent="0.25">
      <c r="A28" s="15"/>
      <c r="B28" s="15"/>
      <c r="C28" s="15"/>
      <c r="D28" s="15"/>
      <c r="E28" s="15"/>
      <c r="F28" s="15"/>
      <c r="G28" s="15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F8" sqref="F8"/>
    </sheetView>
  </sheetViews>
  <sheetFormatPr defaultRowHeight="15" x14ac:dyDescent="0.25"/>
  <cols>
    <col min="1" max="1" width="6.7109375" style="327" customWidth="1"/>
    <col min="2" max="2" width="32.7109375" style="327" customWidth="1"/>
    <col min="3" max="4" width="11.140625" style="327" customWidth="1"/>
    <col min="5" max="6" width="10.42578125" style="327" customWidth="1"/>
    <col min="7" max="7" width="9.5703125" style="327" customWidth="1"/>
    <col min="8" max="8" width="10.7109375" style="327" customWidth="1"/>
    <col min="9" max="9" width="11.140625" style="327" customWidth="1"/>
    <col min="10" max="10" width="9.140625" style="327"/>
    <col min="11" max="11" width="10.7109375" style="327" bestFit="1" customWidth="1"/>
    <col min="12" max="243" width="9.140625" style="327"/>
    <col min="244" max="244" width="35.85546875" style="327" customWidth="1"/>
    <col min="245" max="245" width="40" style="327" customWidth="1"/>
    <col min="246" max="246" width="17" style="327" customWidth="1"/>
    <col min="247" max="247" width="19.28515625" style="327" customWidth="1"/>
    <col min="248" max="248" width="18.140625" style="327" customWidth="1"/>
    <col min="249" max="249" width="19.28515625" style="327" customWidth="1"/>
    <col min="250" max="250" width="15.7109375" style="327" customWidth="1"/>
    <col min="251" max="499" width="9.140625" style="327"/>
    <col min="500" max="500" width="35.85546875" style="327" customWidth="1"/>
    <col min="501" max="501" width="40" style="327" customWidth="1"/>
    <col min="502" max="502" width="17" style="327" customWidth="1"/>
    <col min="503" max="503" width="19.28515625" style="327" customWidth="1"/>
    <col min="504" max="504" width="18.140625" style="327" customWidth="1"/>
    <col min="505" max="505" width="19.28515625" style="327" customWidth="1"/>
    <col min="506" max="506" width="15.7109375" style="327" customWidth="1"/>
    <col min="507" max="755" width="9.140625" style="327"/>
    <col min="756" max="756" width="35.85546875" style="327" customWidth="1"/>
    <col min="757" max="757" width="40" style="327" customWidth="1"/>
    <col min="758" max="758" width="17" style="327" customWidth="1"/>
    <col min="759" max="759" width="19.28515625" style="327" customWidth="1"/>
    <col min="760" max="760" width="18.140625" style="327" customWidth="1"/>
    <col min="761" max="761" width="19.28515625" style="327" customWidth="1"/>
    <col min="762" max="762" width="15.7109375" style="327" customWidth="1"/>
    <col min="763" max="1011" width="9.140625" style="327"/>
    <col min="1012" max="1012" width="35.85546875" style="327" customWidth="1"/>
    <col min="1013" max="1013" width="40" style="327" customWidth="1"/>
    <col min="1014" max="1014" width="17" style="327" customWidth="1"/>
    <col min="1015" max="1015" width="19.28515625" style="327" customWidth="1"/>
    <col min="1016" max="1016" width="18.140625" style="327" customWidth="1"/>
    <col min="1017" max="1017" width="19.28515625" style="327" customWidth="1"/>
    <col min="1018" max="1018" width="15.7109375" style="327" customWidth="1"/>
    <col min="1019" max="1267" width="9.140625" style="327"/>
    <col min="1268" max="1268" width="35.85546875" style="327" customWidth="1"/>
    <col min="1269" max="1269" width="40" style="327" customWidth="1"/>
    <col min="1270" max="1270" width="17" style="327" customWidth="1"/>
    <col min="1271" max="1271" width="19.28515625" style="327" customWidth="1"/>
    <col min="1272" max="1272" width="18.140625" style="327" customWidth="1"/>
    <col min="1273" max="1273" width="19.28515625" style="327" customWidth="1"/>
    <col min="1274" max="1274" width="15.7109375" style="327" customWidth="1"/>
    <col min="1275" max="1523" width="9.140625" style="327"/>
    <col min="1524" max="1524" width="35.85546875" style="327" customWidth="1"/>
    <col min="1525" max="1525" width="40" style="327" customWidth="1"/>
    <col min="1526" max="1526" width="17" style="327" customWidth="1"/>
    <col min="1527" max="1527" width="19.28515625" style="327" customWidth="1"/>
    <col min="1528" max="1528" width="18.140625" style="327" customWidth="1"/>
    <col min="1529" max="1529" width="19.28515625" style="327" customWidth="1"/>
    <col min="1530" max="1530" width="15.7109375" style="327" customWidth="1"/>
    <col min="1531" max="1779" width="9.140625" style="327"/>
    <col min="1780" max="1780" width="35.85546875" style="327" customWidth="1"/>
    <col min="1781" max="1781" width="40" style="327" customWidth="1"/>
    <col min="1782" max="1782" width="17" style="327" customWidth="1"/>
    <col min="1783" max="1783" width="19.28515625" style="327" customWidth="1"/>
    <col min="1784" max="1784" width="18.140625" style="327" customWidth="1"/>
    <col min="1785" max="1785" width="19.28515625" style="327" customWidth="1"/>
    <col min="1786" max="1786" width="15.7109375" style="327" customWidth="1"/>
    <col min="1787" max="2035" width="9.140625" style="327"/>
    <col min="2036" max="2036" width="35.85546875" style="327" customWidth="1"/>
    <col min="2037" max="2037" width="40" style="327" customWidth="1"/>
    <col min="2038" max="2038" width="17" style="327" customWidth="1"/>
    <col min="2039" max="2039" width="19.28515625" style="327" customWidth="1"/>
    <col min="2040" max="2040" width="18.140625" style="327" customWidth="1"/>
    <col min="2041" max="2041" width="19.28515625" style="327" customWidth="1"/>
    <col min="2042" max="2042" width="15.7109375" style="327" customWidth="1"/>
    <col min="2043" max="2291" width="9.140625" style="327"/>
    <col min="2292" max="2292" width="35.85546875" style="327" customWidth="1"/>
    <col min="2293" max="2293" width="40" style="327" customWidth="1"/>
    <col min="2294" max="2294" width="17" style="327" customWidth="1"/>
    <col min="2295" max="2295" width="19.28515625" style="327" customWidth="1"/>
    <col min="2296" max="2296" width="18.140625" style="327" customWidth="1"/>
    <col min="2297" max="2297" width="19.28515625" style="327" customWidth="1"/>
    <col min="2298" max="2298" width="15.7109375" style="327" customWidth="1"/>
    <col min="2299" max="2547" width="9.140625" style="327"/>
    <col min="2548" max="2548" width="35.85546875" style="327" customWidth="1"/>
    <col min="2549" max="2549" width="40" style="327" customWidth="1"/>
    <col min="2550" max="2550" width="17" style="327" customWidth="1"/>
    <col min="2551" max="2551" width="19.28515625" style="327" customWidth="1"/>
    <col min="2552" max="2552" width="18.140625" style="327" customWidth="1"/>
    <col min="2553" max="2553" width="19.28515625" style="327" customWidth="1"/>
    <col min="2554" max="2554" width="15.7109375" style="327" customWidth="1"/>
    <col min="2555" max="2803" width="9.140625" style="327"/>
    <col min="2804" max="2804" width="35.85546875" style="327" customWidth="1"/>
    <col min="2805" max="2805" width="40" style="327" customWidth="1"/>
    <col min="2806" max="2806" width="17" style="327" customWidth="1"/>
    <col min="2807" max="2807" width="19.28515625" style="327" customWidth="1"/>
    <col min="2808" max="2808" width="18.140625" style="327" customWidth="1"/>
    <col min="2809" max="2809" width="19.28515625" style="327" customWidth="1"/>
    <col min="2810" max="2810" width="15.7109375" style="327" customWidth="1"/>
    <col min="2811" max="3059" width="9.140625" style="327"/>
    <col min="3060" max="3060" width="35.85546875" style="327" customWidth="1"/>
    <col min="3061" max="3061" width="40" style="327" customWidth="1"/>
    <col min="3062" max="3062" width="17" style="327" customWidth="1"/>
    <col min="3063" max="3063" width="19.28515625" style="327" customWidth="1"/>
    <col min="3064" max="3064" width="18.140625" style="327" customWidth="1"/>
    <col min="3065" max="3065" width="19.28515625" style="327" customWidth="1"/>
    <col min="3066" max="3066" width="15.7109375" style="327" customWidth="1"/>
    <col min="3067" max="3315" width="9.140625" style="327"/>
    <col min="3316" max="3316" width="35.85546875" style="327" customWidth="1"/>
    <col min="3317" max="3317" width="40" style="327" customWidth="1"/>
    <col min="3318" max="3318" width="17" style="327" customWidth="1"/>
    <col min="3319" max="3319" width="19.28515625" style="327" customWidth="1"/>
    <col min="3320" max="3320" width="18.140625" style="327" customWidth="1"/>
    <col min="3321" max="3321" width="19.28515625" style="327" customWidth="1"/>
    <col min="3322" max="3322" width="15.7109375" style="327" customWidth="1"/>
    <col min="3323" max="3571" width="9.140625" style="327"/>
    <col min="3572" max="3572" width="35.85546875" style="327" customWidth="1"/>
    <col min="3573" max="3573" width="40" style="327" customWidth="1"/>
    <col min="3574" max="3574" width="17" style="327" customWidth="1"/>
    <col min="3575" max="3575" width="19.28515625" style="327" customWidth="1"/>
    <col min="3576" max="3576" width="18.140625" style="327" customWidth="1"/>
    <col min="3577" max="3577" width="19.28515625" style="327" customWidth="1"/>
    <col min="3578" max="3578" width="15.7109375" style="327" customWidth="1"/>
    <col min="3579" max="3827" width="9.140625" style="327"/>
    <col min="3828" max="3828" width="35.85546875" style="327" customWidth="1"/>
    <col min="3829" max="3829" width="40" style="327" customWidth="1"/>
    <col min="3830" max="3830" width="17" style="327" customWidth="1"/>
    <col min="3831" max="3831" width="19.28515625" style="327" customWidth="1"/>
    <col min="3832" max="3832" width="18.140625" style="327" customWidth="1"/>
    <col min="3833" max="3833" width="19.28515625" style="327" customWidth="1"/>
    <col min="3834" max="3834" width="15.7109375" style="327" customWidth="1"/>
    <col min="3835" max="4083" width="9.140625" style="327"/>
    <col min="4084" max="4084" width="35.85546875" style="327" customWidth="1"/>
    <col min="4085" max="4085" width="40" style="327" customWidth="1"/>
    <col min="4086" max="4086" width="17" style="327" customWidth="1"/>
    <col min="4087" max="4087" width="19.28515625" style="327" customWidth="1"/>
    <col min="4088" max="4088" width="18.140625" style="327" customWidth="1"/>
    <col min="4089" max="4089" width="19.28515625" style="327" customWidth="1"/>
    <col min="4090" max="4090" width="15.7109375" style="327" customWidth="1"/>
    <col min="4091" max="4339" width="9.140625" style="327"/>
    <col min="4340" max="4340" width="35.85546875" style="327" customWidth="1"/>
    <col min="4341" max="4341" width="40" style="327" customWidth="1"/>
    <col min="4342" max="4342" width="17" style="327" customWidth="1"/>
    <col min="4343" max="4343" width="19.28515625" style="327" customWidth="1"/>
    <col min="4344" max="4344" width="18.140625" style="327" customWidth="1"/>
    <col min="4345" max="4345" width="19.28515625" style="327" customWidth="1"/>
    <col min="4346" max="4346" width="15.7109375" style="327" customWidth="1"/>
    <col min="4347" max="4595" width="9.140625" style="327"/>
    <col min="4596" max="4596" width="35.85546875" style="327" customWidth="1"/>
    <col min="4597" max="4597" width="40" style="327" customWidth="1"/>
    <col min="4598" max="4598" width="17" style="327" customWidth="1"/>
    <col min="4599" max="4599" width="19.28515625" style="327" customWidth="1"/>
    <col min="4600" max="4600" width="18.140625" style="327" customWidth="1"/>
    <col min="4601" max="4601" width="19.28515625" style="327" customWidth="1"/>
    <col min="4602" max="4602" width="15.7109375" style="327" customWidth="1"/>
    <col min="4603" max="4851" width="9.140625" style="327"/>
    <col min="4852" max="4852" width="35.85546875" style="327" customWidth="1"/>
    <col min="4853" max="4853" width="40" style="327" customWidth="1"/>
    <col min="4854" max="4854" width="17" style="327" customWidth="1"/>
    <col min="4855" max="4855" width="19.28515625" style="327" customWidth="1"/>
    <col min="4856" max="4856" width="18.140625" style="327" customWidth="1"/>
    <col min="4857" max="4857" width="19.28515625" style="327" customWidth="1"/>
    <col min="4858" max="4858" width="15.7109375" style="327" customWidth="1"/>
    <col min="4859" max="5107" width="9.140625" style="327"/>
    <col min="5108" max="5108" width="35.85546875" style="327" customWidth="1"/>
    <col min="5109" max="5109" width="40" style="327" customWidth="1"/>
    <col min="5110" max="5110" width="17" style="327" customWidth="1"/>
    <col min="5111" max="5111" width="19.28515625" style="327" customWidth="1"/>
    <col min="5112" max="5112" width="18.140625" style="327" customWidth="1"/>
    <col min="5113" max="5113" width="19.28515625" style="327" customWidth="1"/>
    <col min="5114" max="5114" width="15.7109375" style="327" customWidth="1"/>
    <col min="5115" max="5363" width="9.140625" style="327"/>
    <col min="5364" max="5364" width="35.85546875" style="327" customWidth="1"/>
    <col min="5365" max="5365" width="40" style="327" customWidth="1"/>
    <col min="5366" max="5366" width="17" style="327" customWidth="1"/>
    <col min="5367" max="5367" width="19.28515625" style="327" customWidth="1"/>
    <col min="5368" max="5368" width="18.140625" style="327" customWidth="1"/>
    <col min="5369" max="5369" width="19.28515625" style="327" customWidth="1"/>
    <col min="5370" max="5370" width="15.7109375" style="327" customWidth="1"/>
    <col min="5371" max="5619" width="9.140625" style="327"/>
    <col min="5620" max="5620" width="35.85546875" style="327" customWidth="1"/>
    <col min="5621" max="5621" width="40" style="327" customWidth="1"/>
    <col min="5622" max="5622" width="17" style="327" customWidth="1"/>
    <col min="5623" max="5623" width="19.28515625" style="327" customWidth="1"/>
    <col min="5624" max="5624" width="18.140625" style="327" customWidth="1"/>
    <col min="5625" max="5625" width="19.28515625" style="327" customWidth="1"/>
    <col min="5626" max="5626" width="15.7109375" style="327" customWidth="1"/>
    <col min="5627" max="5875" width="9.140625" style="327"/>
    <col min="5876" max="5876" width="35.85546875" style="327" customWidth="1"/>
    <col min="5877" max="5877" width="40" style="327" customWidth="1"/>
    <col min="5878" max="5878" width="17" style="327" customWidth="1"/>
    <col min="5879" max="5879" width="19.28515625" style="327" customWidth="1"/>
    <col min="5880" max="5880" width="18.140625" style="327" customWidth="1"/>
    <col min="5881" max="5881" width="19.28515625" style="327" customWidth="1"/>
    <col min="5882" max="5882" width="15.7109375" style="327" customWidth="1"/>
    <col min="5883" max="6131" width="9.140625" style="327"/>
    <col min="6132" max="6132" width="35.85546875" style="327" customWidth="1"/>
    <col min="6133" max="6133" width="40" style="327" customWidth="1"/>
    <col min="6134" max="6134" width="17" style="327" customWidth="1"/>
    <col min="6135" max="6135" width="19.28515625" style="327" customWidth="1"/>
    <col min="6136" max="6136" width="18.140625" style="327" customWidth="1"/>
    <col min="6137" max="6137" width="19.28515625" style="327" customWidth="1"/>
    <col min="6138" max="6138" width="15.7109375" style="327" customWidth="1"/>
    <col min="6139" max="6387" width="9.140625" style="327"/>
    <col min="6388" max="6388" width="35.85546875" style="327" customWidth="1"/>
    <col min="6389" max="6389" width="40" style="327" customWidth="1"/>
    <col min="6390" max="6390" width="17" style="327" customWidth="1"/>
    <col min="6391" max="6391" width="19.28515625" style="327" customWidth="1"/>
    <col min="6392" max="6392" width="18.140625" style="327" customWidth="1"/>
    <col min="6393" max="6393" width="19.28515625" style="327" customWidth="1"/>
    <col min="6394" max="6394" width="15.7109375" style="327" customWidth="1"/>
    <col min="6395" max="6643" width="9.140625" style="327"/>
    <col min="6644" max="6644" width="35.85546875" style="327" customWidth="1"/>
    <col min="6645" max="6645" width="40" style="327" customWidth="1"/>
    <col min="6646" max="6646" width="17" style="327" customWidth="1"/>
    <col min="6647" max="6647" width="19.28515625" style="327" customWidth="1"/>
    <col min="6648" max="6648" width="18.140625" style="327" customWidth="1"/>
    <col min="6649" max="6649" width="19.28515625" style="327" customWidth="1"/>
    <col min="6650" max="6650" width="15.7109375" style="327" customWidth="1"/>
    <col min="6651" max="6899" width="9.140625" style="327"/>
    <col min="6900" max="6900" width="35.85546875" style="327" customWidth="1"/>
    <col min="6901" max="6901" width="40" style="327" customWidth="1"/>
    <col min="6902" max="6902" width="17" style="327" customWidth="1"/>
    <col min="6903" max="6903" width="19.28515625" style="327" customWidth="1"/>
    <col min="6904" max="6904" width="18.140625" style="327" customWidth="1"/>
    <col min="6905" max="6905" width="19.28515625" style="327" customWidth="1"/>
    <col min="6906" max="6906" width="15.7109375" style="327" customWidth="1"/>
    <col min="6907" max="7155" width="9.140625" style="327"/>
    <col min="7156" max="7156" width="35.85546875" style="327" customWidth="1"/>
    <col min="7157" max="7157" width="40" style="327" customWidth="1"/>
    <col min="7158" max="7158" width="17" style="327" customWidth="1"/>
    <col min="7159" max="7159" width="19.28515625" style="327" customWidth="1"/>
    <col min="7160" max="7160" width="18.140625" style="327" customWidth="1"/>
    <col min="7161" max="7161" width="19.28515625" style="327" customWidth="1"/>
    <col min="7162" max="7162" width="15.7109375" style="327" customWidth="1"/>
    <col min="7163" max="7411" width="9.140625" style="327"/>
    <col min="7412" max="7412" width="35.85546875" style="327" customWidth="1"/>
    <col min="7413" max="7413" width="40" style="327" customWidth="1"/>
    <col min="7414" max="7414" width="17" style="327" customWidth="1"/>
    <col min="7415" max="7415" width="19.28515625" style="327" customWidth="1"/>
    <col min="7416" max="7416" width="18.140625" style="327" customWidth="1"/>
    <col min="7417" max="7417" width="19.28515625" style="327" customWidth="1"/>
    <col min="7418" max="7418" width="15.7109375" style="327" customWidth="1"/>
    <col min="7419" max="7667" width="9.140625" style="327"/>
    <col min="7668" max="7668" width="35.85546875" style="327" customWidth="1"/>
    <col min="7669" max="7669" width="40" style="327" customWidth="1"/>
    <col min="7670" max="7670" width="17" style="327" customWidth="1"/>
    <col min="7671" max="7671" width="19.28515625" style="327" customWidth="1"/>
    <col min="7672" max="7672" width="18.140625" style="327" customWidth="1"/>
    <col min="7673" max="7673" width="19.28515625" style="327" customWidth="1"/>
    <col min="7674" max="7674" width="15.7109375" style="327" customWidth="1"/>
    <col min="7675" max="7923" width="9.140625" style="327"/>
    <col min="7924" max="7924" width="35.85546875" style="327" customWidth="1"/>
    <col min="7925" max="7925" width="40" style="327" customWidth="1"/>
    <col min="7926" max="7926" width="17" style="327" customWidth="1"/>
    <col min="7927" max="7927" width="19.28515625" style="327" customWidth="1"/>
    <col min="7928" max="7928" width="18.140625" style="327" customWidth="1"/>
    <col min="7929" max="7929" width="19.28515625" style="327" customWidth="1"/>
    <col min="7930" max="7930" width="15.7109375" style="327" customWidth="1"/>
    <col min="7931" max="8179" width="9.140625" style="327"/>
    <col min="8180" max="8180" width="35.85546875" style="327" customWidth="1"/>
    <col min="8181" max="8181" width="40" style="327" customWidth="1"/>
    <col min="8182" max="8182" width="17" style="327" customWidth="1"/>
    <col min="8183" max="8183" width="19.28515625" style="327" customWidth="1"/>
    <col min="8184" max="8184" width="18.140625" style="327" customWidth="1"/>
    <col min="8185" max="8185" width="19.28515625" style="327" customWidth="1"/>
    <col min="8186" max="8186" width="15.7109375" style="327" customWidth="1"/>
    <col min="8187" max="8435" width="9.140625" style="327"/>
    <col min="8436" max="8436" width="35.85546875" style="327" customWidth="1"/>
    <col min="8437" max="8437" width="40" style="327" customWidth="1"/>
    <col min="8438" max="8438" width="17" style="327" customWidth="1"/>
    <col min="8439" max="8439" width="19.28515625" style="327" customWidth="1"/>
    <col min="8440" max="8440" width="18.140625" style="327" customWidth="1"/>
    <col min="8441" max="8441" width="19.28515625" style="327" customWidth="1"/>
    <col min="8442" max="8442" width="15.7109375" style="327" customWidth="1"/>
    <col min="8443" max="8691" width="9.140625" style="327"/>
    <col min="8692" max="8692" width="35.85546875" style="327" customWidth="1"/>
    <col min="8693" max="8693" width="40" style="327" customWidth="1"/>
    <col min="8694" max="8694" width="17" style="327" customWidth="1"/>
    <col min="8695" max="8695" width="19.28515625" style="327" customWidth="1"/>
    <col min="8696" max="8696" width="18.140625" style="327" customWidth="1"/>
    <col min="8697" max="8697" width="19.28515625" style="327" customWidth="1"/>
    <col min="8698" max="8698" width="15.7109375" style="327" customWidth="1"/>
    <col min="8699" max="8947" width="9.140625" style="327"/>
    <col min="8948" max="8948" width="35.85546875" style="327" customWidth="1"/>
    <col min="8949" max="8949" width="40" style="327" customWidth="1"/>
    <col min="8950" max="8950" width="17" style="327" customWidth="1"/>
    <col min="8951" max="8951" width="19.28515625" style="327" customWidth="1"/>
    <col min="8952" max="8952" width="18.140625" style="327" customWidth="1"/>
    <col min="8953" max="8953" width="19.28515625" style="327" customWidth="1"/>
    <col min="8954" max="8954" width="15.7109375" style="327" customWidth="1"/>
    <col min="8955" max="9203" width="9.140625" style="327"/>
    <col min="9204" max="9204" width="35.85546875" style="327" customWidth="1"/>
    <col min="9205" max="9205" width="40" style="327" customWidth="1"/>
    <col min="9206" max="9206" width="17" style="327" customWidth="1"/>
    <col min="9207" max="9207" width="19.28515625" style="327" customWidth="1"/>
    <col min="9208" max="9208" width="18.140625" style="327" customWidth="1"/>
    <col min="9209" max="9209" width="19.28515625" style="327" customWidth="1"/>
    <col min="9210" max="9210" width="15.7109375" style="327" customWidth="1"/>
    <col min="9211" max="9459" width="9.140625" style="327"/>
    <col min="9460" max="9460" width="35.85546875" style="327" customWidth="1"/>
    <col min="9461" max="9461" width="40" style="327" customWidth="1"/>
    <col min="9462" max="9462" width="17" style="327" customWidth="1"/>
    <col min="9463" max="9463" width="19.28515625" style="327" customWidth="1"/>
    <col min="9464" max="9464" width="18.140625" style="327" customWidth="1"/>
    <col min="9465" max="9465" width="19.28515625" style="327" customWidth="1"/>
    <col min="9466" max="9466" width="15.7109375" style="327" customWidth="1"/>
    <col min="9467" max="9715" width="9.140625" style="327"/>
    <col min="9716" max="9716" width="35.85546875" style="327" customWidth="1"/>
    <col min="9717" max="9717" width="40" style="327" customWidth="1"/>
    <col min="9718" max="9718" width="17" style="327" customWidth="1"/>
    <col min="9719" max="9719" width="19.28515625" style="327" customWidth="1"/>
    <col min="9720" max="9720" width="18.140625" style="327" customWidth="1"/>
    <col min="9721" max="9721" width="19.28515625" style="327" customWidth="1"/>
    <col min="9722" max="9722" width="15.7109375" style="327" customWidth="1"/>
    <col min="9723" max="9971" width="9.140625" style="327"/>
    <col min="9972" max="9972" width="35.85546875" style="327" customWidth="1"/>
    <col min="9973" max="9973" width="40" style="327" customWidth="1"/>
    <col min="9974" max="9974" width="17" style="327" customWidth="1"/>
    <col min="9975" max="9975" width="19.28515625" style="327" customWidth="1"/>
    <col min="9976" max="9976" width="18.140625" style="327" customWidth="1"/>
    <col min="9977" max="9977" width="19.28515625" style="327" customWidth="1"/>
    <col min="9978" max="9978" width="15.7109375" style="327" customWidth="1"/>
    <col min="9979" max="10227" width="9.140625" style="327"/>
    <col min="10228" max="10228" width="35.85546875" style="327" customWidth="1"/>
    <col min="10229" max="10229" width="40" style="327" customWidth="1"/>
    <col min="10230" max="10230" width="17" style="327" customWidth="1"/>
    <col min="10231" max="10231" width="19.28515625" style="327" customWidth="1"/>
    <col min="10232" max="10232" width="18.140625" style="327" customWidth="1"/>
    <col min="10233" max="10233" width="19.28515625" style="327" customWidth="1"/>
    <col min="10234" max="10234" width="15.7109375" style="327" customWidth="1"/>
    <col min="10235" max="10483" width="9.140625" style="327"/>
    <col min="10484" max="10484" width="35.85546875" style="327" customWidth="1"/>
    <col min="10485" max="10485" width="40" style="327" customWidth="1"/>
    <col min="10486" max="10486" width="17" style="327" customWidth="1"/>
    <col min="10487" max="10487" width="19.28515625" style="327" customWidth="1"/>
    <col min="10488" max="10488" width="18.140625" style="327" customWidth="1"/>
    <col min="10489" max="10489" width="19.28515625" style="327" customWidth="1"/>
    <col min="10490" max="10490" width="15.7109375" style="327" customWidth="1"/>
    <col min="10491" max="10739" width="9.140625" style="327"/>
    <col min="10740" max="10740" width="35.85546875" style="327" customWidth="1"/>
    <col min="10741" max="10741" width="40" style="327" customWidth="1"/>
    <col min="10742" max="10742" width="17" style="327" customWidth="1"/>
    <col min="10743" max="10743" width="19.28515625" style="327" customWidth="1"/>
    <col min="10744" max="10744" width="18.140625" style="327" customWidth="1"/>
    <col min="10745" max="10745" width="19.28515625" style="327" customWidth="1"/>
    <col min="10746" max="10746" width="15.7109375" style="327" customWidth="1"/>
    <col min="10747" max="10995" width="9.140625" style="327"/>
    <col min="10996" max="10996" width="35.85546875" style="327" customWidth="1"/>
    <col min="10997" max="10997" width="40" style="327" customWidth="1"/>
    <col min="10998" max="10998" width="17" style="327" customWidth="1"/>
    <col min="10999" max="10999" width="19.28515625" style="327" customWidth="1"/>
    <col min="11000" max="11000" width="18.140625" style="327" customWidth="1"/>
    <col min="11001" max="11001" width="19.28515625" style="327" customWidth="1"/>
    <col min="11002" max="11002" width="15.7109375" style="327" customWidth="1"/>
    <col min="11003" max="11251" width="9.140625" style="327"/>
    <col min="11252" max="11252" width="35.85546875" style="327" customWidth="1"/>
    <col min="11253" max="11253" width="40" style="327" customWidth="1"/>
    <col min="11254" max="11254" width="17" style="327" customWidth="1"/>
    <col min="11255" max="11255" width="19.28515625" style="327" customWidth="1"/>
    <col min="11256" max="11256" width="18.140625" style="327" customWidth="1"/>
    <col min="11257" max="11257" width="19.28515625" style="327" customWidth="1"/>
    <col min="11258" max="11258" width="15.7109375" style="327" customWidth="1"/>
    <col min="11259" max="11507" width="9.140625" style="327"/>
    <col min="11508" max="11508" width="35.85546875" style="327" customWidth="1"/>
    <col min="11509" max="11509" width="40" style="327" customWidth="1"/>
    <col min="11510" max="11510" width="17" style="327" customWidth="1"/>
    <col min="11511" max="11511" width="19.28515625" style="327" customWidth="1"/>
    <col min="11512" max="11512" width="18.140625" style="327" customWidth="1"/>
    <col min="11513" max="11513" width="19.28515625" style="327" customWidth="1"/>
    <col min="11514" max="11514" width="15.7109375" style="327" customWidth="1"/>
    <col min="11515" max="11763" width="9.140625" style="327"/>
    <col min="11764" max="11764" width="35.85546875" style="327" customWidth="1"/>
    <col min="11765" max="11765" width="40" style="327" customWidth="1"/>
    <col min="11766" max="11766" width="17" style="327" customWidth="1"/>
    <col min="11767" max="11767" width="19.28515625" style="327" customWidth="1"/>
    <col min="11768" max="11768" width="18.140625" style="327" customWidth="1"/>
    <col min="11769" max="11769" width="19.28515625" style="327" customWidth="1"/>
    <col min="11770" max="11770" width="15.7109375" style="327" customWidth="1"/>
    <col min="11771" max="12019" width="9.140625" style="327"/>
    <col min="12020" max="12020" width="35.85546875" style="327" customWidth="1"/>
    <col min="12021" max="12021" width="40" style="327" customWidth="1"/>
    <col min="12022" max="12022" width="17" style="327" customWidth="1"/>
    <col min="12023" max="12023" width="19.28515625" style="327" customWidth="1"/>
    <col min="12024" max="12024" width="18.140625" style="327" customWidth="1"/>
    <col min="12025" max="12025" width="19.28515625" style="327" customWidth="1"/>
    <col min="12026" max="12026" width="15.7109375" style="327" customWidth="1"/>
    <col min="12027" max="12275" width="9.140625" style="327"/>
    <col min="12276" max="12276" width="35.85546875" style="327" customWidth="1"/>
    <col min="12277" max="12277" width="40" style="327" customWidth="1"/>
    <col min="12278" max="12278" width="17" style="327" customWidth="1"/>
    <col min="12279" max="12279" width="19.28515625" style="327" customWidth="1"/>
    <col min="12280" max="12280" width="18.140625" style="327" customWidth="1"/>
    <col min="12281" max="12281" width="19.28515625" style="327" customWidth="1"/>
    <col min="12282" max="12282" width="15.7109375" style="327" customWidth="1"/>
    <col min="12283" max="12531" width="9.140625" style="327"/>
    <col min="12532" max="12532" width="35.85546875" style="327" customWidth="1"/>
    <col min="12533" max="12533" width="40" style="327" customWidth="1"/>
    <col min="12534" max="12534" width="17" style="327" customWidth="1"/>
    <col min="12535" max="12535" width="19.28515625" style="327" customWidth="1"/>
    <col min="12536" max="12536" width="18.140625" style="327" customWidth="1"/>
    <col min="12537" max="12537" width="19.28515625" style="327" customWidth="1"/>
    <col min="12538" max="12538" width="15.7109375" style="327" customWidth="1"/>
    <col min="12539" max="12787" width="9.140625" style="327"/>
    <col min="12788" max="12788" width="35.85546875" style="327" customWidth="1"/>
    <col min="12789" max="12789" width="40" style="327" customWidth="1"/>
    <col min="12790" max="12790" width="17" style="327" customWidth="1"/>
    <col min="12791" max="12791" width="19.28515625" style="327" customWidth="1"/>
    <col min="12792" max="12792" width="18.140625" style="327" customWidth="1"/>
    <col min="12793" max="12793" width="19.28515625" style="327" customWidth="1"/>
    <col min="12794" max="12794" width="15.7109375" style="327" customWidth="1"/>
    <col min="12795" max="13043" width="9.140625" style="327"/>
    <col min="13044" max="13044" width="35.85546875" style="327" customWidth="1"/>
    <col min="13045" max="13045" width="40" style="327" customWidth="1"/>
    <col min="13046" max="13046" width="17" style="327" customWidth="1"/>
    <col min="13047" max="13047" width="19.28515625" style="327" customWidth="1"/>
    <col min="13048" max="13048" width="18.140625" style="327" customWidth="1"/>
    <col min="13049" max="13049" width="19.28515625" style="327" customWidth="1"/>
    <col min="13050" max="13050" width="15.7109375" style="327" customWidth="1"/>
    <col min="13051" max="13299" width="9.140625" style="327"/>
    <col min="13300" max="13300" width="35.85546875" style="327" customWidth="1"/>
    <col min="13301" max="13301" width="40" style="327" customWidth="1"/>
    <col min="13302" max="13302" width="17" style="327" customWidth="1"/>
    <col min="13303" max="13303" width="19.28515625" style="327" customWidth="1"/>
    <col min="13304" max="13304" width="18.140625" style="327" customWidth="1"/>
    <col min="13305" max="13305" width="19.28515625" style="327" customWidth="1"/>
    <col min="13306" max="13306" width="15.7109375" style="327" customWidth="1"/>
    <col min="13307" max="13555" width="9.140625" style="327"/>
    <col min="13556" max="13556" width="35.85546875" style="327" customWidth="1"/>
    <col min="13557" max="13557" width="40" style="327" customWidth="1"/>
    <col min="13558" max="13558" width="17" style="327" customWidth="1"/>
    <col min="13559" max="13559" width="19.28515625" style="327" customWidth="1"/>
    <col min="13560" max="13560" width="18.140625" style="327" customWidth="1"/>
    <col min="13561" max="13561" width="19.28515625" style="327" customWidth="1"/>
    <col min="13562" max="13562" width="15.7109375" style="327" customWidth="1"/>
    <col min="13563" max="13811" width="9.140625" style="327"/>
    <col min="13812" max="13812" width="35.85546875" style="327" customWidth="1"/>
    <col min="13813" max="13813" width="40" style="327" customWidth="1"/>
    <col min="13814" max="13814" width="17" style="327" customWidth="1"/>
    <col min="13815" max="13815" width="19.28515625" style="327" customWidth="1"/>
    <col min="13816" max="13816" width="18.140625" style="327" customWidth="1"/>
    <col min="13817" max="13817" width="19.28515625" style="327" customWidth="1"/>
    <col min="13818" max="13818" width="15.7109375" style="327" customWidth="1"/>
    <col min="13819" max="14067" width="9.140625" style="327"/>
    <col min="14068" max="14068" width="35.85546875" style="327" customWidth="1"/>
    <col min="14069" max="14069" width="40" style="327" customWidth="1"/>
    <col min="14070" max="14070" width="17" style="327" customWidth="1"/>
    <col min="14071" max="14071" width="19.28515625" style="327" customWidth="1"/>
    <col min="14072" max="14072" width="18.140625" style="327" customWidth="1"/>
    <col min="14073" max="14073" width="19.28515625" style="327" customWidth="1"/>
    <col min="14074" max="14074" width="15.7109375" style="327" customWidth="1"/>
    <col min="14075" max="14323" width="9.140625" style="327"/>
    <col min="14324" max="14324" width="35.85546875" style="327" customWidth="1"/>
    <col min="14325" max="14325" width="40" style="327" customWidth="1"/>
    <col min="14326" max="14326" width="17" style="327" customWidth="1"/>
    <col min="14327" max="14327" width="19.28515625" style="327" customWidth="1"/>
    <col min="14328" max="14328" width="18.140625" style="327" customWidth="1"/>
    <col min="14329" max="14329" width="19.28515625" style="327" customWidth="1"/>
    <col min="14330" max="14330" width="15.7109375" style="327" customWidth="1"/>
    <col min="14331" max="14579" width="9.140625" style="327"/>
    <col min="14580" max="14580" width="35.85546875" style="327" customWidth="1"/>
    <col min="14581" max="14581" width="40" style="327" customWidth="1"/>
    <col min="14582" max="14582" width="17" style="327" customWidth="1"/>
    <col min="14583" max="14583" width="19.28515625" style="327" customWidth="1"/>
    <col min="14584" max="14584" width="18.140625" style="327" customWidth="1"/>
    <col min="14585" max="14585" width="19.28515625" style="327" customWidth="1"/>
    <col min="14586" max="14586" width="15.7109375" style="327" customWidth="1"/>
    <col min="14587" max="14835" width="9.140625" style="327"/>
    <col min="14836" max="14836" width="35.85546875" style="327" customWidth="1"/>
    <col min="14837" max="14837" width="40" style="327" customWidth="1"/>
    <col min="14838" max="14838" width="17" style="327" customWidth="1"/>
    <col min="14839" max="14839" width="19.28515625" style="327" customWidth="1"/>
    <col min="14840" max="14840" width="18.140625" style="327" customWidth="1"/>
    <col min="14841" max="14841" width="19.28515625" style="327" customWidth="1"/>
    <col min="14842" max="14842" width="15.7109375" style="327" customWidth="1"/>
    <col min="14843" max="15091" width="9.140625" style="327"/>
    <col min="15092" max="15092" width="35.85546875" style="327" customWidth="1"/>
    <col min="15093" max="15093" width="40" style="327" customWidth="1"/>
    <col min="15094" max="15094" width="17" style="327" customWidth="1"/>
    <col min="15095" max="15095" width="19.28515625" style="327" customWidth="1"/>
    <col min="15096" max="15096" width="18.140625" style="327" customWidth="1"/>
    <col min="15097" max="15097" width="19.28515625" style="327" customWidth="1"/>
    <col min="15098" max="15098" width="15.7109375" style="327" customWidth="1"/>
    <col min="15099" max="15347" width="9.140625" style="327"/>
    <col min="15348" max="15348" width="35.85546875" style="327" customWidth="1"/>
    <col min="15349" max="15349" width="40" style="327" customWidth="1"/>
    <col min="15350" max="15350" width="17" style="327" customWidth="1"/>
    <col min="15351" max="15351" width="19.28515625" style="327" customWidth="1"/>
    <col min="15352" max="15352" width="18.140625" style="327" customWidth="1"/>
    <col min="15353" max="15353" width="19.28515625" style="327" customWidth="1"/>
    <col min="15354" max="15354" width="15.7109375" style="327" customWidth="1"/>
    <col min="15355" max="15603" width="9.140625" style="327"/>
    <col min="15604" max="15604" width="35.85546875" style="327" customWidth="1"/>
    <col min="15605" max="15605" width="40" style="327" customWidth="1"/>
    <col min="15606" max="15606" width="17" style="327" customWidth="1"/>
    <col min="15607" max="15607" width="19.28515625" style="327" customWidth="1"/>
    <col min="15608" max="15608" width="18.140625" style="327" customWidth="1"/>
    <col min="15609" max="15609" width="19.28515625" style="327" customWidth="1"/>
    <col min="15610" max="15610" width="15.7109375" style="327" customWidth="1"/>
    <col min="15611" max="15859" width="9.140625" style="327"/>
    <col min="15860" max="15860" width="35.85546875" style="327" customWidth="1"/>
    <col min="15861" max="15861" width="40" style="327" customWidth="1"/>
    <col min="15862" max="15862" width="17" style="327" customWidth="1"/>
    <col min="15863" max="15863" width="19.28515625" style="327" customWidth="1"/>
    <col min="15864" max="15864" width="18.140625" style="327" customWidth="1"/>
    <col min="15865" max="15865" width="19.28515625" style="327" customWidth="1"/>
    <col min="15866" max="15866" width="15.7109375" style="327" customWidth="1"/>
    <col min="15867" max="16115" width="9.140625" style="327"/>
    <col min="16116" max="16116" width="35.85546875" style="327" customWidth="1"/>
    <col min="16117" max="16117" width="40" style="327" customWidth="1"/>
    <col min="16118" max="16118" width="17" style="327" customWidth="1"/>
    <col min="16119" max="16119" width="19.28515625" style="327" customWidth="1"/>
    <col min="16120" max="16120" width="18.140625" style="327" customWidth="1"/>
    <col min="16121" max="16121" width="19.28515625" style="327" customWidth="1"/>
    <col min="16122" max="16122" width="15.7109375" style="327" customWidth="1"/>
    <col min="16123" max="16384" width="9.140625" style="327"/>
  </cols>
  <sheetData>
    <row r="1" spans="1:9" x14ac:dyDescent="0.25">
      <c r="G1" s="352" t="s">
        <v>62</v>
      </c>
      <c r="H1" s="352"/>
      <c r="I1" s="352"/>
    </row>
    <row r="2" spans="1:9" x14ac:dyDescent="0.25">
      <c r="G2" s="352" t="s">
        <v>95</v>
      </c>
      <c r="H2" s="352"/>
      <c r="I2" s="352"/>
    </row>
    <row r="3" spans="1:9" x14ac:dyDescent="0.25">
      <c r="G3" s="353" t="s">
        <v>264</v>
      </c>
      <c r="H3" s="353"/>
      <c r="I3" s="353"/>
    </row>
    <row r="4" spans="1:9" ht="18" x14ac:dyDescent="0.25">
      <c r="A4" s="332" t="s">
        <v>0</v>
      </c>
      <c r="B4" s="332"/>
      <c r="C4" s="332"/>
      <c r="D4" s="332"/>
      <c r="E4" s="332"/>
      <c r="F4" s="332"/>
      <c r="G4" s="332"/>
      <c r="H4" s="332"/>
      <c r="I4" s="332"/>
    </row>
    <row r="5" spans="1:9" ht="16.5" thickBot="1" x14ac:dyDescent="0.3">
      <c r="A5" s="354" t="s">
        <v>58</v>
      </c>
      <c r="B5" s="354"/>
      <c r="C5" s="354"/>
      <c r="D5" s="354"/>
      <c r="E5" s="354"/>
      <c r="F5" s="354"/>
      <c r="G5" s="354"/>
      <c r="H5" s="354"/>
      <c r="I5" s="354"/>
    </row>
    <row r="6" spans="1:9" ht="111" thickBot="1" x14ac:dyDescent="0.3">
      <c r="A6" s="166" t="s">
        <v>1</v>
      </c>
      <c r="B6" s="167" t="s">
        <v>2</v>
      </c>
      <c r="C6" s="167" t="s">
        <v>3</v>
      </c>
      <c r="D6" s="167" t="s">
        <v>4</v>
      </c>
      <c r="E6" s="167" t="s">
        <v>88</v>
      </c>
      <c r="F6" s="167" t="s">
        <v>113</v>
      </c>
      <c r="G6" s="167" t="s">
        <v>109</v>
      </c>
      <c r="H6" s="167" t="s">
        <v>5</v>
      </c>
      <c r="I6" s="167" t="s">
        <v>6</v>
      </c>
    </row>
    <row r="7" spans="1:9" ht="19.5" customHeight="1" x14ac:dyDescent="0.25">
      <c r="A7" s="22">
        <v>1</v>
      </c>
      <c r="B7" s="134" t="s">
        <v>7</v>
      </c>
      <c r="C7" s="22">
        <v>1</v>
      </c>
      <c r="D7" s="355">
        <v>150000</v>
      </c>
      <c r="E7" s="355"/>
      <c r="F7" s="355"/>
      <c r="G7" s="355"/>
      <c r="H7" s="355">
        <v>8000</v>
      </c>
      <c r="I7" s="355">
        <f t="shared" ref="I7:I16" si="0">+H7+D7</f>
        <v>158000</v>
      </c>
    </row>
    <row r="8" spans="1:9" ht="19.5" customHeight="1" x14ac:dyDescent="0.25">
      <c r="A8" s="22">
        <v>2</v>
      </c>
      <c r="B8" s="134" t="s">
        <v>8</v>
      </c>
      <c r="C8" s="22">
        <v>1</v>
      </c>
      <c r="D8" s="355">
        <v>116000</v>
      </c>
      <c r="E8" s="355"/>
      <c r="F8" s="355"/>
      <c r="G8" s="355"/>
      <c r="H8" s="355">
        <v>8000</v>
      </c>
      <c r="I8" s="355">
        <f t="shared" si="0"/>
        <v>124000</v>
      </c>
    </row>
    <row r="9" spans="1:9" ht="19.5" customHeight="1" x14ac:dyDescent="0.25">
      <c r="A9" s="22">
        <v>3</v>
      </c>
      <c r="B9" s="191" t="s">
        <v>9</v>
      </c>
      <c r="C9" s="22">
        <v>1</v>
      </c>
      <c r="D9" s="356">
        <v>114000</v>
      </c>
      <c r="E9" s="356"/>
      <c r="F9" s="356"/>
      <c r="G9" s="356"/>
      <c r="H9" s="357">
        <v>8000</v>
      </c>
      <c r="I9" s="355">
        <v>103700</v>
      </c>
    </row>
    <row r="10" spans="1:9" ht="19.5" customHeight="1" x14ac:dyDescent="0.25">
      <c r="A10" s="22">
        <v>4</v>
      </c>
      <c r="B10" s="134" t="s">
        <v>10</v>
      </c>
      <c r="C10" s="22">
        <v>1</v>
      </c>
      <c r="D10" s="357">
        <v>110000</v>
      </c>
      <c r="E10" s="357"/>
      <c r="F10" s="357"/>
      <c r="G10" s="357"/>
      <c r="H10" s="357">
        <v>8000</v>
      </c>
      <c r="I10" s="355">
        <f t="shared" si="0"/>
        <v>118000</v>
      </c>
    </row>
    <row r="11" spans="1:9" ht="19.5" customHeight="1" x14ac:dyDescent="0.25">
      <c r="A11" s="22">
        <v>5</v>
      </c>
      <c r="B11" s="134" t="s">
        <v>11</v>
      </c>
      <c r="C11" s="22">
        <v>1</v>
      </c>
      <c r="D11" s="357">
        <v>100700</v>
      </c>
      <c r="E11" s="357"/>
      <c r="F11" s="357"/>
      <c r="G11" s="357"/>
      <c r="H11" s="357">
        <v>8000</v>
      </c>
      <c r="I11" s="355">
        <f t="shared" si="0"/>
        <v>108700</v>
      </c>
    </row>
    <row r="12" spans="1:9" ht="19.5" customHeight="1" x14ac:dyDescent="0.25">
      <c r="A12" s="22">
        <v>6</v>
      </c>
      <c r="B12" s="134" t="s">
        <v>12</v>
      </c>
      <c r="C12" s="22">
        <v>1</v>
      </c>
      <c r="D12" s="357">
        <v>100700</v>
      </c>
      <c r="E12" s="357"/>
      <c r="F12" s="357"/>
      <c r="G12" s="357"/>
      <c r="H12" s="357">
        <v>8000</v>
      </c>
      <c r="I12" s="355">
        <f t="shared" si="0"/>
        <v>108700</v>
      </c>
    </row>
    <row r="13" spans="1:9" ht="19.5" customHeight="1" x14ac:dyDescent="0.25">
      <c r="A13" s="22">
        <v>7</v>
      </c>
      <c r="B13" s="134" t="s">
        <v>12</v>
      </c>
      <c r="C13" s="22">
        <v>1</v>
      </c>
      <c r="D13" s="356">
        <v>109000</v>
      </c>
      <c r="E13" s="356"/>
      <c r="F13" s="356"/>
      <c r="G13" s="356"/>
      <c r="H13" s="357">
        <v>8000</v>
      </c>
      <c r="I13" s="355">
        <f t="shared" si="0"/>
        <v>117000</v>
      </c>
    </row>
    <row r="14" spans="1:9" ht="19.5" customHeight="1" x14ac:dyDescent="0.25">
      <c r="A14" s="23">
        <v>8</v>
      </c>
      <c r="B14" s="216" t="s">
        <v>15</v>
      </c>
      <c r="C14" s="23">
        <v>1</v>
      </c>
      <c r="D14" s="358">
        <v>97700</v>
      </c>
      <c r="E14" s="358"/>
      <c r="F14" s="358"/>
      <c r="G14" s="358"/>
      <c r="H14" s="358">
        <v>8000</v>
      </c>
      <c r="I14" s="359">
        <f t="shared" si="0"/>
        <v>105700</v>
      </c>
    </row>
    <row r="15" spans="1:9" ht="19.5" customHeight="1" x14ac:dyDescent="0.25">
      <c r="A15" s="22">
        <v>9</v>
      </c>
      <c r="B15" s="134" t="s">
        <v>258</v>
      </c>
      <c r="C15" s="22">
        <v>1</v>
      </c>
      <c r="D15" s="357">
        <v>100700</v>
      </c>
      <c r="E15" s="357"/>
      <c r="F15" s="357"/>
      <c r="G15" s="357"/>
      <c r="H15" s="357">
        <v>8000</v>
      </c>
      <c r="I15" s="357">
        <f t="shared" si="0"/>
        <v>108700</v>
      </c>
    </row>
    <row r="16" spans="1:9" ht="19.5" customHeight="1" x14ac:dyDescent="0.25">
      <c r="A16" s="22">
        <v>10</v>
      </c>
      <c r="B16" s="134" t="s">
        <v>30</v>
      </c>
      <c r="C16" s="22">
        <v>0.5</v>
      </c>
      <c r="D16" s="357">
        <v>52000</v>
      </c>
      <c r="E16" s="357"/>
      <c r="F16" s="357"/>
      <c r="G16" s="357"/>
      <c r="H16" s="357">
        <v>4000</v>
      </c>
      <c r="I16" s="357">
        <f t="shared" si="0"/>
        <v>56000</v>
      </c>
    </row>
    <row r="17" spans="1:9" ht="19.5" customHeight="1" thickBot="1" x14ac:dyDescent="0.3">
      <c r="A17" s="257"/>
      <c r="B17" s="20"/>
      <c r="C17" s="257"/>
      <c r="D17" s="38"/>
      <c r="E17" s="38"/>
      <c r="F17" s="38"/>
      <c r="G17" s="38"/>
      <c r="H17" s="38"/>
      <c r="I17" s="38"/>
    </row>
    <row r="18" spans="1:9" s="19" customFormat="1" ht="23.25" customHeight="1" thickBot="1" x14ac:dyDescent="0.3">
      <c r="A18" s="360"/>
      <c r="B18" s="361" t="s">
        <v>85</v>
      </c>
      <c r="C18" s="176">
        <f>SUM(C7:C16)</f>
        <v>9.5</v>
      </c>
      <c r="D18" s="362">
        <f>SUM(D7:D16)</f>
        <v>1050800</v>
      </c>
      <c r="E18" s="362"/>
      <c r="F18" s="362"/>
      <c r="G18" s="362"/>
      <c r="H18" s="362">
        <f>SUM(H7:H16)</f>
        <v>76000</v>
      </c>
      <c r="I18" s="362">
        <f>SUM(I7:I16)</f>
        <v>1108500</v>
      </c>
    </row>
    <row r="19" spans="1:9" s="19" customFormat="1" ht="22.5" customHeight="1" thickBot="1" x14ac:dyDescent="0.3">
      <c r="A19" s="360">
        <v>7</v>
      </c>
      <c r="B19" s="174" t="s">
        <v>49</v>
      </c>
      <c r="C19" s="363"/>
      <c r="D19" s="362">
        <f>E19*F19</f>
        <v>1035405</v>
      </c>
      <c r="E19" s="364">
        <v>133</v>
      </c>
      <c r="F19" s="176">
        <v>7785</v>
      </c>
      <c r="G19" s="176">
        <v>44100</v>
      </c>
      <c r="H19" s="362">
        <v>64000</v>
      </c>
      <c r="I19" s="362">
        <f>D19+H19+G19</f>
        <v>1143505</v>
      </c>
    </row>
    <row r="20" spans="1:9" s="19" customFormat="1" ht="24" customHeight="1" thickBot="1" x14ac:dyDescent="0.3">
      <c r="A20" s="360"/>
      <c r="B20" s="365" t="s">
        <v>87</v>
      </c>
      <c r="C20" s="175"/>
      <c r="D20" s="362">
        <f>D19+D18</f>
        <v>2086205</v>
      </c>
      <c r="E20" s="362">
        <f t="shared" ref="E20:I20" si="1">E19+E18</f>
        <v>133</v>
      </c>
      <c r="F20" s="362">
        <f t="shared" si="1"/>
        <v>7785</v>
      </c>
      <c r="G20" s="362">
        <f t="shared" si="1"/>
        <v>44100</v>
      </c>
      <c r="H20" s="362">
        <f t="shared" si="1"/>
        <v>140000</v>
      </c>
      <c r="I20" s="362">
        <f t="shared" si="1"/>
        <v>2252005</v>
      </c>
    </row>
    <row r="21" spans="1:9" s="12" customFormat="1" ht="23.25" customHeight="1" x14ac:dyDescent="0.25">
      <c r="A21" s="287" t="s">
        <v>184</v>
      </c>
      <c r="B21" s="366"/>
      <c r="C21" s="287"/>
      <c r="D21" s="287"/>
      <c r="E21" s="287"/>
      <c r="F21" s="287"/>
      <c r="G21" s="68"/>
      <c r="H21" s="68"/>
      <c r="I21" s="68"/>
    </row>
    <row r="22" spans="1:9" s="165" customFormat="1" ht="15.75" x14ac:dyDescent="0.25">
      <c r="A22" s="164"/>
      <c r="B22" s="164" t="s">
        <v>93</v>
      </c>
    </row>
    <row r="23" spans="1:9" s="12" customFormat="1" ht="15.75" x14ac:dyDescent="0.25">
      <c r="A23" s="68" t="s">
        <v>23</v>
      </c>
      <c r="B23" s="68"/>
      <c r="C23" s="68"/>
      <c r="D23" s="68"/>
      <c r="E23" s="68"/>
      <c r="F23" s="68"/>
      <c r="G23" s="68"/>
      <c r="H23" s="68"/>
      <c r="I23" s="68"/>
    </row>
    <row r="24" spans="1:9" s="12" customFormat="1" ht="15.75" x14ac:dyDescent="0.25">
      <c r="A24" s="52"/>
      <c r="B24" s="164" t="s">
        <v>94</v>
      </c>
    </row>
    <row r="25" spans="1:9" ht="15.75" x14ac:dyDescent="0.25">
      <c r="A25" s="15"/>
      <c r="B25" s="15"/>
      <c r="C25" s="15"/>
      <c r="D25" s="15"/>
      <c r="E25" s="15"/>
      <c r="F25" s="15"/>
    </row>
    <row r="26" spans="1:9" x14ac:dyDescent="0.25">
      <c r="E26" s="367"/>
      <c r="F26" s="367"/>
      <c r="G26" s="367"/>
      <c r="H26" s="367"/>
      <c r="I26" s="367"/>
    </row>
    <row r="27" spans="1:9" ht="15.75" x14ac:dyDescent="0.25">
      <c r="A27" s="18"/>
      <c r="B27" s="18"/>
      <c r="C27" s="18"/>
      <c r="D27" s="18"/>
      <c r="E27" s="18"/>
      <c r="F27" s="18"/>
      <c r="G27" s="18"/>
    </row>
    <row r="28" spans="1:9" ht="15.75" x14ac:dyDescent="0.25">
      <c r="A28" s="18"/>
      <c r="B28" s="18"/>
      <c r="C28" s="18"/>
      <c r="D28" s="18"/>
      <c r="E28" s="18"/>
      <c r="F28" s="18"/>
      <c r="G28" s="18"/>
    </row>
    <row r="29" spans="1:9" ht="15.75" x14ac:dyDescent="0.25">
      <c r="A29" s="18"/>
      <c r="B29" s="18"/>
      <c r="C29" s="18"/>
      <c r="D29" s="18"/>
      <c r="E29" s="18"/>
      <c r="F29" s="18"/>
      <c r="G29" s="18"/>
    </row>
    <row r="30" spans="1:9" ht="15.75" x14ac:dyDescent="0.25">
      <c r="A30" s="18"/>
      <c r="B30" s="18"/>
      <c r="C30" s="18"/>
      <c r="D30" s="18"/>
      <c r="E30" s="18"/>
      <c r="F30" s="18"/>
      <c r="G30" s="18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60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9" max="9" width="9" bestFit="1" customWidth="1"/>
  </cols>
  <sheetData>
    <row r="1" spans="1:7" x14ac:dyDescent="0.25">
      <c r="E1" s="311" t="s">
        <v>62</v>
      </c>
      <c r="F1" s="311"/>
      <c r="G1" s="311"/>
    </row>
    <row r="2" spans="1:7" x14ac:dyDescent="0.25">
      <c r="E2" s="311" t="s">
        <v>92</v>
      </c>
      <c r="F2" s="311"/>
      <c r="G2" s="311"/>
    </row>
    <row r="3" spans="1:7" x14ac:dyDescent="0.25">
      <c r="E3" s="300" t="s">
        <v>264</v>
      </c>
      <c r="F3" s="300"/>
      <c r="G3" s="300"/>
    </row>
    <row r="4" spans="1:7" ht="15" x14ac:dyDescent="0.25">
      <c r="A4" s="312" t="s">
        <v>0</v>
      </c>
      <c r="B4" s="312"/>
      <c r="C4" s="312"/>
      <c r="D4" s="312"/>
      <c r="E4" s="312"/>
      <c r="F4" s="312"/>
      <c r="G4" s="312"/>
    </row>
    <row r="5" spans="1:7" ht="16.5" thickBot="1" x14ac:dyDescent="0.3">
      <c r="A5" s="313" t="s">
        <v>63</v>
      </c>
      <c r="B5" s="313"/>
      <c r="C5" s="313"/>
      <c r="D5" s="313"/>
      <c r="E5" s="313"/>
      <c r="F5" s="313"/>
      <c r="G5" s="313"/>
    </row>
    <row r="6" spans="1:7" ht="111" thickBot="1" x14ac:dyDescent="0.3">
      <c r="A6" s="155" t="s">
        <v>1</v>
      </c>
      <c r="B6" s="155" t="s">
        <v>18</v>
      </c>
      <c r="C6" s="155" t="s">
        <v>19</v>
      </c>
      <c r="D6" s="155" t="s">
        <v>203</v>
      </c>
      <c r="E6" s="155" t="s">
        <v>20</v>
      </c>
      <c r="F6" s="155" t="s">
        <v>5</v>
      </c>
      <c r="G6" s="155" t="s">
        <v>6</v>
      </c>
    </row>
    <row r="7" spans="1:7" ht="18.75" customHeight="1" x14ac:dyDescent="0.25">
      <c r="A7" s="148">
        <v>1</v>
      </c>
      <c r="B7" s="86" t="s">
        <v>24</v>
      </c>
      <c r="C7" s="149">
        <v>1</v>
      </c>
      <c r="D7" s="149">
        <v>155000</v>
      </c>
      <c r="E7" s="150">
        <f>D7*C7</f>
        <v>155000</v>
      </c>
      <c r="F7" s="150">
        <f>C7*8000</f>
        <v>8000</v>
      </c>
      <c r="G7" s="150">
        <f t="shared" ref="G7:G39" si="0">(F7+E7)</f>
        <v>163000</v>
      </c>
    </row>
    <row r="8" spans="1:7" s="151" customFormat="1" ht="18.75" customHeight="1" x14ac:dyDescent="0.25">
      <c r="A8" s="148">
        <v>2</v>
      </c>
      <c r="B8" s="86" t="s">
        <v>192</v>
      </c>
      <c r="C8" s="149">
        <v>1</v>
      </c>
      <c r="D8" s="149">
        <v>110000</v>
      </c>
      <c r="E8" s="150">
        <f t="shared" ref="E8:E39" si="1">D8*C8</f>
        <v>110000</v>
      </c>
      <c r="F8" s="150">
        <f t="shared" ref="F8:F39" si="2">C8*8000</f>
        <v>8000</v>
      </c>
      <c r="G8" s="150">
        <f t="shared" si="0"/>
        <v>118000</v>
      </c>
    </row>
    <row r="9" spans="1:7" ht="18.75" customHeight="1" x14ac:dyDescent="0.25">
      <c r="A9" s="148">
        <v>2</v>
      </c>
      <c r="B9" s="84" t="s">
        <v>25</v>
      </c>
      <c r="C9" s="156">
        <v>1</v>
      </c>
      <c r="D9" s="156">
        <v>110000</v>
      </c>
      <c r="E9" s="150">
        <f t="shared" si="1"/>
        <v>110000</v>
      </c>
      <c r="F9" s="150">
        <f t="shared" si="2"/>
        <v>8000</v>
      </c>
      <c r="G9" s="150">
        <f t="shared" si="0"/>
        <v>118000</v>
      </c>
    </row>
    <row r="10" spans="1:7" ht="18.75" customHeight="1" x14ac:dyDescent="0.25">
      <c r="A10" s="148">
        <v>3</v>
      </c>
      <c r="B10" s="84" t="s">
        <v>11</v>
      </c>
      <c r="C10" s="156">
        <v>1</v>
      </c>
      <c r="D10" s="156">
        <v>100000</v>
      </c>
      <c r="E10" s="150">
        <f t="shared" si="1"/>
        <v>100000</v>
      </c>
      <c r="F10" s="150">
        <f t="shared" si="2"/>
        <v>8000</v>
      </c>
      <c r="G10" s="150">
        <f t="shared" si="0"/>
        <v>108000</v>
      </c>
    </row>
    <row r="11" spans="1:7" ht="18.75" customHeight="1" x14ac:dyDescent="0.25">
      <c r="A11" s="148">
        <v>4</v>
      </c>
      <c r="B11" s="84" t="s">
        <v>108</v>
      </c>
      <c r="C11" s="156">
        <v>1</v>
      </c>
      <c r="D11" s="156">
        <v>100000</v>
      </c>
      <c r="E11" s="150">
        <f t="shared" si="1"/>
        <v>100000</v>
      </c>
      <c r="F11" s="150">
        <f t="shared" si="2"/>
        <v>8000</v>
      </c>
      <c r="G11" s="150">
        <f t="shared" si="0"/>
        <v>108000</v>
      </c>
    </row>
    <row r="12" spans="1:7" ht="18.75" customHeight="1" x14ac:dyDescent="0.25">
      <c r="A12" s="148">
        <v>5</v>
      </c>
      <c r="B12" s="84" t="s">
        <v>210</v>
      </c>
      <c r="C12" s="156">
        <v>1</v>
      </c>
      <c r="D12" s="156">
        <v>100000</v>
      </c>
      <c r="E12" s="150">
        <f t="shared" si="1"/>
        <v>100000</v>
      </c>
      <c r="F12" s="150">
        <f t="shared" si="2"/>
        <v>8000</v>
      </c>
      <c r="G12" s="150">
        <f t="shared" si="0"/>
        <v>108000</v>
      </c>
    </row>
    <row r="13" spans="1:7" s="152" customFormat="1" ht="18.75" customHeight="1" x14ac:dyDescent="0.25">
      <c r="A13" s="148">
        <v>6</v>
      </c>
      <c r="B13" s="84" t="s">
        <v>194</v>
      </c>
      <c r="C13" s="156">
        <v>1</v>
      </c>
      <c r="D13" s="156">
        <v>109000</v>
      </c>
      <c r="E13" s="150">
        <f t="shared" si="1"/>
        <v>109000</v>
      </c>
      <c r="F13" s="150">
        <f t="shared" si="2"/>
        <v>8000</v>
      </c>
      <c r="G13" s="150">
        <f t="shared" si="0"/>
        <v>117000</v>
      </c>
    </row>
    <row r="14" spans="1:7" s="152" customFormat="1" ht="18.75" customHeight="1" x14ac:dyDescent="0.25">
      <c r="A14" s="148">
        <v>7</v>
      </c>
      <c r="B14" s="84" t="s">
        <v>195</v>
      </c>
      <c r="C14" s="156">
        <v>0.75</v>
      </c>
      <c r="D14" s="156">
        <v>109000</v>
      </c>
      <c r="E14" s="150">
        <f t="shared" si="1"/>
        <v>81750</v>
      </c>
      <c r="F14" s="150">
        <f t="shared" si="2"/>
        <v>6000</v>
      </c>
      <c r="G14" s="150">
        <f t="shared" si="0"/>
        <v>87750</v>
      </c>
    </row>
    <row r="15" spans="1:7" ht="18.75" customHeight="1" x14ac:dyDescent="0.25">
      <c r="A15" s="148">
        <v>8</v>
      </c>
      <c r="B15" s="84" t="s">
        <v>211</v>
      </c>
      <c r="C15" s="156">
        <v>1</v>
      </c>
      <c r="D15" s="156">
        <v>109000</v>
      </c>
      <c r="E15" s="150">
        <f t="shared" si="1"/>
        <v>109000</v>
      </c>
      <c r="F15" s="150">
        <f t="shared" si="2"/>
        <v>8000</v>
      </c>
      <c r="G15" s="150">
        <f t="shared" si="0"/>
        <v>117000</v>
      </c>
    </row>
    <row r="16" spans="1:7" s="152" customFormat="1" ht="18.75" customHeight="1" x14ac:dyDescent="0.25">
      <c r="A16" s="148">
        <v>9</v>
      </c>
      <c r="B16" s="84" t="s">
        <v>231</v>
      </c>
      <c r="C16" s="156">
        <v>1</v>
      </c>
      <c r="D16" s="156">
        <v>109000</v>
      </c>
      <c r="E16" s="150">
        <f t="shared" si="1"/>
        <v>109000</v>
      </c>
      <c r="F16" s="150">
        <f t="shared" si="2"/>
        <v>8000</v>
      </c>
      <c r="G16" s="150">
        <f t="shared" si="0"/>
        <v>117000</v>
      </c>
    </row>
    <row r="17" spans="1:7" ht="18.75" customHeight="1" x14ac:dyDescent="0.25">
      <c r="A17" s="148">
        <v>10</v>
      </c>
      <c r="B17" s="225" t="s">
        <v>107</v>
      </c>
      <c r="C17" s="156">
        <v>1</v>
      </c>
      <c r="D17" s="156">
        <v>100000</v>
      </c>
      <c r="E17" s="150">
        <f t="shared" si="1"/>
        <v>100000</v>
      </c>
      <c r="F17" s="150">
        <f t="shared" si="2"/>
        <v>8000</v>
      </c>
      <c r="G17" s="150">
        <f t="shared" si="0"/>
        <v>108000</v>
      </c>
    </row>
    <row r="18" spans="1:7" s="152" customFormat="1" ht="18.75" customHeight="1" x14ac:dyDescent="0.25">
      <c r="A18" s="148">
        <v>11</v>
      </c>
      <c r="B18" s="84" t="s">
        <v>212</v>
      </c>
      <c r="C18" s="156">
        <v>1</v>
      </c>
      <c r="D18" s="156">
        <v>109000</v>
      </c>
      <c r="E18" s="150">
        <f t="shared" si="1"/>
        <v>109000</v>
      </c>
      <c r="F18" s="150">
        <f t="shared" si="2"/>
        <v>8000</v>
      </c>
      <c r="G18" s="150">
        <f t="shared" si="0"/>
        <v>117000</v>
      </c>
    </row>
    <row r="19" spans="1:7" ht="46.15" customHeight="1" x14ac:dyDescent="0.25">
      <c r="A19" s="148">
        <v>12</v>
      </c>
      <c r="B19" s="87" t="s">
        <v>213</v>
      </c>
      <c r="C19" s="156">
        <v>1</v>
      </c>
      <c r="D19" s="156">
        <v>109000</v>
      </c>
      <c r="E19" s="150">
        <f t="shared" si="1"/>
        <v>109000</v>
      </c>
      <c r="F19" s="150">
        <f t="shared" si="2"/>
        <v>8000</v>
      </c>
      <c r="G19" s="150">
        <f t="shared" si="0"/>
        <v>117000</v>
      </c>
    </row>
    <row r="20" spans="1:7" ht="21" customHeight="1" thickBot="1" x14ac:dyDescent="0.3">
      <c r="A20" s="148">
        <v>13</v>
      </c>
      <c r="B20" s="157" t="s">
        <v>106</v>
      </c>
      <c r="C20" s="156">
        <v>1</v>
      </c>
      <c r="D20" s="156">
        <v>100000</v>
      </c>
      <c r="E20" s="150">
        <f t="shared" si="1"/>
        <v>100000</v>
      </c>
      <c r="F20" s="150">
        <f t="shared" si="2"/>
        <v>8000</v>
      </c>
      <c r="G20" s="150">
        <f t="shared" si="0"/>
        <v>108000</v>
      </c>
    </row>
    <row r="21" spans="1:7" ht="21" customHeight="1" thickBot="1" x14ac:dyDescent="0.3">
      <c r="A21" s="148">
        <v>14</v>
      </c>
      <c r="B21" s="158" t="s">
        <v>214</v>
      </c>
      <c r="C21" s="159">
        <v>1</v>
      </c>
      <c r="D21" s="159">
        <v>109000</v>
      </c>
      <c r="E21" s="150">
        <f t="shared" si="1"/>
        <v>109000</v>
      </c>
      <c r="F21" s="150">
        <f t="shared" si="2"/>
        <v>8000</v>
      </c>
      <c r="G21" s="150">
        <f t="shared" si="0"/>
        <v>117000</v>
      </c>
    </row>
    <row r="22" spans="1:7" ht="21" customHeight="1" x14ac:dyDescent="0.25">
      <c r="A22" s="148">
        <v>15</v>
      </c>
      <c r="B22" s="86" t="s">
        <v>215</v>
      </c>
      <c r="C22" s="156">
        <v>1</v>
      </c>
      <c r="D22" s="156">
        <v>109000</v>
      </c>
      <c r="E22" s="150">
        <f t="shared" si="1"/>
        <v>109000</v>
      </c>
      <c r="F22" s="150">
        <f t="shared" si="2"/>
        <v>8000</v>
      </c>
      <c r="G22" s="150">
        <f t="shared" si="0"/>
        <v>117000</v>
      </c>
    </row>
    <row r="23" spans="1:7" ht="21" customHeight="1" x14ac:dyDescent="0.25">
      <c r="A23" s="148">
        <v>16</v>
      </c>
      <c r="B23" s="84" t="s">
        <v>75</v>
      </c>
      <c r="C23" s="156">
        <v>1</v>
      </c>
      <c r="D23" s="156">
        <v>109000</v>
      </c>
      <c r="E23" s="150">
        <f t="shared" si="1"/>
        <v>109000</v>
      </c>
      <c r="F23" s="150">
        <f t="shared" si="2"/>
        <v>8000</v>
      </c>
      <c r="G23" s="150">
        <f t="shared" si="0"/>
        <v>117000</v>
      </c>
    </row>
    <row r="24" spans="1:7" ht="21" customHeight="1" x14ac:dyDescent="0.25">
      <c r="A24" s="148">
        <v>17</v>
      </c>
      <c r="B24" s="84" t="s">
        <v>119</v>
      </c>
      <c r="C24" s="156">
        <v>1</v>
      </c>
      <c r="D24" s="156">
        <v>100000</v>
      </c>
      <c r="E24" s="150">
        <f t="shared" si="1"/>
        <v>100000</v>
      </c>
      <c r="F24" s="150">
        <f t="shared" si="2"/>
        <v>8000</v>
      </c>
      <c r="G24" s="150">
        <f t="shared" si="0"/>
        <v>108000</v>
      </c>
    </row>
    <row r="25" spans="1:7" ht="21" customHeight="1" x14ac:dyDescent="0.25">
      <c r="A25" s="148">
        <v>18</v>
      </c>
      <c r="B25" s="84" t="s">
        <v>120</v>
      </c>
      <c r="C25" s="156">
        <v>0.5</v>
      </c>
      <c r="D25" s="156">
        <v>109000</v>
      </c>
      <c r="E25" s="150">
        <f t="shared" si="1"/>
        <v>54500</v>
      </c>
      <c r="F25" s="150">
        <f t="shared" si="2"/>
        <v>4000</v>
      </c>
      <c r="G25" s="150">
        <f t="shared" si="0"/>
        <v>58500</v>
      </c>
    </row>
    <row r="26" spans="1:7" ht="21" customHeight="1" x14ac:dyDescent="0.25">
      <c r="A26" s="148">
        <v>19</v>
      </c>
      <c r="B26" s="84" t="s">
        <v>123</v>
      </c>
      <c r="C26" s="156">
        <v>1</v>
      </c>
      <c r="D26" s="156">
        <v>109000</v>
      </c>
      <c r="E26" s="150">
        <f t="shared" si="1"/>
        <v>109000</v>
      </c>
      <c r="F26" s="150">
        <f t="shared" si="2"/>
        <v>8000</v>
      </c>
      <c r="G26" s="150">
        <f t="shared" si="0"/>
        <v>117000</v>
      </c>
    </row>
    <row r="27" spans="1:7" ht="21" customHeight="1" x14ac:dyDescent="0.25">
      <c r="A27" s="148">
        <v>20</v>
      </c>
      <c r="B27" s="84" t="s">
        <v>29</v>
      </c>
      <c r="C27" s="156">
        <v>1</v>
      </c>
      <c r="D27" s="156">
        <v>100000</v>
      </c>
      <c r="E27" s="150">
        <f t="shared" si="1"/>
        <v>100000</v>
      </c>
      <c r="F27" s="150">
        <f t="shared" si="2"/>
        <v>8000</v>
      </c>
      <c r="G27" s="150">
        <f t="shared" si="0"/>
        <v>108000</v>
      </c>
    </row>
    <row r="28" spans="1:7" ht="21" customHeight="1" x14ac:dyDescent="0.25">
      <c r="A28" s="148">
        <v>21</v>
      </c>
      <c r="B28" s="84" t="s">
        <v>29</v>
      </c>
      <c r="C28" s="156">
        <v>1</v>
      </c>
      <c r="D28" s="156">
        <v>100000</v>
      </c>
      <c r="E28" s="150">
        <f t="shared" si="1"/>
        <v>100000</v>
      </c>
      <c r="F28" s="150">
        <f t="shared" si="2"/>
        <v>8000</v>
      </c>
      <c r="G28" s="150">
        <f t="shared" si="0"/>
        <v>108000</v>
      </c>
    </row>
    <row r="29" spans="1:7" ht="37.9" customHeight="1" x14ac:dyDescent="0.25">
      <c r="A29" s="224">
        <v>22</v>
      </c>
      <c r="B29" s="185" t="s">
        <v>250</v>
      </c>
      <c r="C29" s="83">
        <v>1</v>
      </c>
      <c r="D29" s="83">
        <v>100000</v>
      </c>
      <c r="E29" s="186">
        <f t="shared" si="1"/>
        <v>100000</v>
      </c>
      <c r="F29" s="186">
        <f t="shared" si="2"/>
        <v>8000</v>
      </c>
      <c r="G29" s="186">
        <f t="shared" si="0"/>
        <v>108000</v>
      </c>
    </row>
    <row r="30" spans="1:7" ht="21" customHeight="1" x14ac:dyDescent="0.25">
      <c r="A30" s="148">
        <v>23</v>
      </c>
      <c r="B30" s="85" t="s">
        <v>22</v>
      </c>
      <c r="C30" s="156">
        <v>1</v>
      </c>
      <c r="D30" s="156">
        <v>100000</v>
      </c>
      <c r="E30" s="150">
        <f t="shared" si="1"/>
        <v>100000</v>
      </c>
      <c r="F30" s="150">
        <f t="shared" si="2"/>
        <v>8000</v>
      </c>
      <c r="G30" s="150">
        <f t="shared" si="0"/>
        <v>108000</v>
      </c>
    </row>
    <row r="31" spans="1:7" ht="21" customHeight="1" x14ac:dyDescent="0.25">
      <c r="A31" s="148">
        <v>24</v>
      </c>
      <c r="B31" s="84" t="s">
        <v>22</v>
      </c>
      <c r="C31" s="156">
        <v>0.75</v>
      </c>
      <c r="D31" s="156">
        <v>109000</v>
      </c>
      <c r="E31" s="150">
        <f t="shared" si="1"/>
        <v>81750</v>
      </c>
      <c r="F31" s="150">
        <f t="shared" si="2"/>
        <v>6000</v>
      </c>
      <c r="G31" s="150">
        <f t="shared" si="0"/>
        <v>87750</v>
      </c>
    </row>
    <row r="32" spans="1:7" ht="21" customHeight="1" x14ac:dyDescent="0.25">
      <c r="A32" s="148">
        <v>25</v>
      </c>
      <c r="B32" s="84" t="s">
        <v>22</v>
      </c>
      <c r="C32" s="156">
        <v>0.75</v>
      </c>
      <c r="D32" s="156">
        <v>100000</v>
      </c>
      <c r="E32" s="150">
        <v>72000</v>
      </c>
      <c r="F32" s="150">
        <f t="shared" si="2"/>
        <v>6000</v>
      </c>
      <c r="G32" s="150">
        <f t="shared" si="0"/>
        <v>78000</v>
      </c>
    </row>
    <row r="33" spans="1:9" ht="21" customHeight="1" x14ac:dyDescent="0.25">
      <c r="A33" s="160">
        <v>26</v>
      </c>
      <c r="B33" s="103" t="s">
        <v>22</v>
      </c>
      <c r="C33" s="161">
        <v>1</v>
      </c>
      <c r="D33" s="161">
        <v>100000</v>
      </c>
      <c r="E33" s="150">
        <f t="shared" si="1"/>
        <v>100000</v>
      </c>
      <c r="F33" s="150">
        <f t="shared" si="2"/>
        <v>8000</v>
      </c>
      <c r="G33" s="150">
        <f t="shared" si="0"/>
        <v>108000</v>
      </c>
    </row>
    <row r="34" spans="1:9" ht="21" customHeight="1" x14ac:dyDescent="0.25">
      <c r="A34" s="132">
        <v>27</v>
      </c>
      <c r="B34" s="84" t="s">
        <v>14</v>
      </c>
      <c r="C34" s="156">
        <v>0.7</v>
      </c>
      <c r="D34" s="156">
        <v>109000</v>
      </c>
      <c r="E34" s="150">
        <f t="shared" si="1"/>
        <v>76300</v>
      </c>
      <c r="F34" s="150">
        <f t="shared" si="2"/>
        <v>5600</v>
      </c>
      <c r="G34" s="150">
        <f t="shared" si="0"/>
        <v>81900</v>
      </c>
    </row>
    <row r="35" spans="1:9" ht="21" customHeight="1" x14ac:dyDescent="0.25">
      <c r="A35" s="132">
        <v>28</v>
      </c>
      <c r="B35" s="84" t="s">
        <v>124</v>
      </c>
      <c r="C35" s="156">
        <v>3</v>
      </c>
      <c r="D35" s="156">
        <v>100000</v>
      </c>
      <c r="E35" s="150">
        <f t="shared" si="1"/>
        <v>300000</v>
      </c>
      <c r="F35" s="150">
        <f t="shared" si="2"/>
        <v>24000</v>
      </c>
      <c r="G35" s="150">
        <f t="shared" si="0"/>
        <v>324000</v>
      </c>
    </row>
    <row r="36" spans="1:9" ht="21" customHeight="1" x14ac:dyDescent="0.25">
      <c r="A36" s="132">
        <v>29</v>
      </c>
      <c r="B36" s="84" t="s">
        <v>201</v>
      </c>
      <c r="C36" s="156">
        <v>0.5</v>
      </c>
      <c r="D36" s="156">
        <v>109000</v>
      </c>
      <c r="E36" s="150">
        <f t="shared" si="1"/>
        <v>54500</v>
      </c>
      <c r="F36" s="150">
        <f t="shared" si="2"/>
        <v>4000</v>
      </c>
      <c r="G36" s="150">
        <f t="shared" si="0"/>
        <v>58500</v>
      </c>
    </row>
    <row r="37" spans="1:9" ht="41.45" customHeight="1" x14ac:dyDescent="0.25">
      <c r="A37" s="82">
        <v>30</v>
      </c>
      <c r="B37" s="185" t="s">
        <v>209</v>
      </c>
      <c r="C37" s="83">
        <v>1</v>
      </c>
      <c r="D37" s="83">
        <v>100000</v>
      </c>
      <c r="E37" s="82">
        <f t="shared" si="1"/>
        <v>100000</v>
      </c>
      <c r="F37" s="186">
        <f t="shared" si="2"/>
        <v>8000</v>
      </c>
      <c r="G37" s="186">
        <f t="shared" si="0"/>
        <v>108000</v>
      </c>
    </row>
    <row r="38" spans="1:9" ht="41.45" customHeight="1" x14ac:dyDescent="0.25">
      <c r="A38" s="82">
        <v>31</v>
      </c>
      <c r="B38" s="185" t="s">
        <v>42</v>
      </c>
      <c r="C38" s="83">
        <v>0.5</v>
      </c>
      <c r="D38" s="83">
        <v>109000</v>
      </c>
      <c r="E38" s="82">
        <f t="shared" si="1"/>
        <v>54500</v>
      </c>
      <c r="F38" s="82">
        <f t="shared" si="2"/>
        <v>4000</v>
      </c>
      <c r="G38" s="82">
        <f t="shared" si="0"/>
        <v>58500</v>
      </c>
    </row>
    <row r="39" spans="1:9" ht="41.45" customHeight="1" x14ac:dyDescent="0.25">
      <c r="A39" s="109">
        <v>32</v>
      </c>
      <c r="B39" s="256" t="s">
        <v>262</v>
      </c>
      <c r="C39" s="108">
        <v>0.5</v>
      </c>
      <c r="D39" s="108">
        <v>109000</v>
      </c>
      <c r="E39" s="109">
        <f t="shared" si="1"/>
        <v>54500</v>
      </c>
      <c r="F39" s="109">
        <f t="shared" si="2"/>
        <v>4000</v>
      </c>
      <c r="G39" s="109">
        <f t="shared" si="0"/>
        <v>58500</v>
      </c>
    </row>
    <row r="40" spans="1:9" ht="24" customHeight="1" thickBot="1" x14ac:dyDescent="0.3">
      <c r="A40" s="162"/>
      <c r="B40" s="163" t="s">
        <v>16</v>
      </c>
      <c r="C40" s="163">
        <f>SUM(C7:C39)</f>
        <v>31.95</v>
      </c>
      <c r="D40" s="163">
        <f>SUM(D7:D39)</f>
        <v>3519000</v>
      </c>
      <c r="E40" s="163">
        <f>SUM(E7:E39)</f>
        <v>3385800</v>
      </c>
      <c r="F40" s="163">
        <f>SUM(F7:F39)</f>
        <v>255600</v>
      </c>
      <c r="G40" s="163">
        <f>SUM(G7:G39)</f>
        <v>3641400</v>
      </c>
      <c r="I40" s="153"/>
    </row>
    <row r="41" spans="1:9" s="12" customFormat="1" ht="30.75" customHeight="1" x14ac:dyDescent="0.25">
      <c r="A41" s="310" t="s">
        <v>188</v>
      </c>
      <c r="B41" s="310"/>
      <c r="C41" s="310"/>
      <c r="D41" s="310"/>
      <c r="E41" s="310"/>
      <c r="F41" s="310"/>
      <c r="G41" s="310"/>
    </row>
    <row r="42" spans="1:9" s="13" customFormat="1" x14ac:dyDescent="0.25">
      <c r="A42" s="164"/>
      <c r="B42" s="164" t="s">
        <v>93</v>
      </c>
      <c r="C42" s="165"/>
      <c r="D42" s="165"/>
      <c r="E42" s="165"/>
      <c r="F42" s="165"/>
      <c r="G42" s="165"/>
    </row>
    <row r="43" spans="1:9" s="12" customFormat="1" x14ac:dyDescent="0.25">
      <c r="A43" s="68" t="s">
        <v>23</v>
      </c>
      <c r="B43" s="68"/>
      <c r="C43" s="68"/>
      <c r="D43" s="68"/>
      <c r="E43" s="68"/>
      <c r="F43" s="68"/>
      <c r="G43" s="68"/>
    </row>
    <row r="44" spans="1:9" s="12" customFormat="1" x14ac:dyDescent="0.25">
      <c r="A44" s="52"/>
      <c r="B44" s="164" t="s">
        <v>94</v>
      </c>
    </row>
    <row r="45" spans="1:9" x14ac:dyDescent="0.25">
      <c r="A45" s="15"/>
      <c r="B45" s="15"/>
      <c r="C45" s="15"/>
      <c r="D45" s="15"/>
      <c r="E45" s="15"/>
      <c r="F45" s="15"/>
      <c r="G45" s="15"/>
    </row>
    <row r="46" spans="1:9" ht="15" x14ac:dyDescent="0.25">
      <c r="A46"/>
      <c r="B46"/>
      <c r="C46"/>
      <c r="D46"/>
      <c r="E46"/>
      <c r="F46"/>
      <c r="G46"/>
    </row>
    <row r="54" spans="6:6" x14ac:dyDescent="0.25">
      <c r="F54" s="18" t="s">
        <v>66</v>
      </c>
    </row>
  </sheetData>
  <mergeCells count="6">
    <mergeCell ref="A41:G41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topLeftCell="A13" zoomScaleNormal="100" workbookViewId="0">
      <selection activeCell="G13" sqref="G13"/>
    </sheetView>
  </sheetViews>
  <sheetFormatPr defaultRowHeight="15.75" x14ac:dyDescent="0.25"/>
  <cols>
    <col min="1" max="1" width="5.7109375" style="18" customWidth="1"/>
    <col min="2" max="2" width="2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16384" width="9.140625" style="327"/>
  </cols>
  <sheetData>
    <row r="1" spans="1:9" x14ac:dyDescent="0.25">
      <c r="E1" s="311" t="s">
        <v>62</v>
      </c>
      <c r="F1" s="311"/>
      <c r="G1" s="311"/>
    </row>
    <row r="2" spans="1:9" x14ac:dyDescent="0.25">
      <c r="E2" s="311" t="s">
        <v>92</v>
      </c>
      <c r="F2" s="311"/>
      <c r="G2" s="311"/>
    </row>
    <row r="3" spans="1:9" x14ac:dyDescent="0.25">
      <c r="E3" s="353" t="s">
        <v>264</v>
      </c>
      <c r="F3" s="353"/>
      <c r="G3" s="353"/>
    </row>
    <row r="4" spans="1:9" ht="15" x14ac:dyDescent="0.25">
      <c r="A4" s="312" t="s">
        <v>122</v>
      </c>
      <c r="B4" s="312"/>
      <c r="C4" s="312"/>
      <c r="D4" s="312"/>
      <c r="E4" s="312"/>
      <c r="F4" s="312"/>
      <c r="G4" s="312"/>
    </row>
    <row r="5" spans="1:9" ht="16.5" thickBot="1" x14ac:dyDescent="0.3">
      <c r="A5" s="313" t="s">
        <v>223</v>
      </c>
      <c r="B5" s="313"/>
      <c r="C5" s="313"/>
      <c r="D5" s="313"/>
      <c r="E5" s="313"/>
      <c r="F5" s="313"/>
      <c r="G5" s="313"/>
    </row>
    <row r="6" spans="1:9" ht="110.25" x14ac:dyDescent="0.25">
      <c r="A6" s="368" t="s">
        <v>1</v>
      </c>
      <c r="B6" s="368" t="s">
        <v>18</v>
      </c>
      <c r="C6" s="368" t="s">
        <v>19</v>
      </c>
      <c r="D6" s="368" t="s">
        <v>20</v>
      </c>
      <c r="E6" s="368" t="s">
        <v>145</v>
      </c>
      <c r="F6" s="368" t="s">
        <v>5</v>
      </c>
      <c r="G6" s="368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143000</v>
      </c>
      <c r="E7" s="132">
        <f>D7*C7</f>
        <v>143000</v>
      </c>
      <c r="F7" s="132">
        <f>8000*C7</f>
        <v>8000</v>
      </c>
      <c r="G7" s="132">
        <f>E7+F7</f>
        <v>151000</v>
      </c>
    </row>
    <row r="8" spans="1:9" ht="18.75" customHeight="1" x14ac:dyDescent="0.25">
      <c r="A8" s="132">
        <v>2</v>
      </c>
      <c r="B8" s="84" t="s">
        <v>37</v>
      </c>
      <c r="C8" s="156">
        <v>1</v>
      </c>
      <c r="D8" s="156">
        <v>109000</v>
      </c>
      <c r="E8" s="132">
        <f t="shared" ref="E8:E19" si="0">D8*C8</f>
        <v>109000</v>
      </c>
      <c r="F8" s="132">
        <f t="shared" ref="F8:F19" si="1">8000*C8</f>
        <v>8000</v>
      </c>
      <c r="G8" s="132">
        <f t="shared" ref="G8:G19" si="2">E8+F8</f>
        <v>117000</v>
      </c>
    </row>
    <row r="9" spans="1:9" ht="18.75" customHeight="1" x14ac:dyDescent="0.25">
      <c r="A9" s="132">
        <v>3</v>
      </c>
      <c r="B9" s="84" t="s">
        <v>65</v>
      </c>
      <c r="C9" s="156">
        <v>0.75</v>
      </c>
      <c r="D9" s="156">
        <v>109000</v>
      </c>
      <c r="E9" s="132">
        <f t="shared" si="0"/>
        <v>81750</v>
      </c>
      <c r="F9" s="132">
        <f t="shared" si="1"/>
        <v>6000</v>
      </c>
      <c r="G9" s="132">
        <f t="shared" si="2"/>
        <v>87750</v>
      </c>
    </row>
    <row r="10" spans="1:9" ht="18.75" customHeight="1" x14ac:dyDescent="0.25">
      <c r="A10" s="132">
        <v>4</v>
      </c>
      <c r="B10" s="84" t="s">
        <v>40</v>
      </c>
      <c r="C10" s="156">
        <v>1</v>
      </c>
      <c r="D10" s="156">
        <v>109000</v>
      </c>
      <c r="E10" s="132">
        <f>D10*C10</f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146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147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23</v>
      </c>
      <c r="C13" s="156">
        <v>0.5</v>
      </c>
      <c r="D13" s="156">
        <v>110000</v>
      </c>
      <c r="E13" s="132">
        <f t="shared" si="0"/>
        <v>55000</v>
      </c>
      <c r="F13" s="132">
        <f t="shared" si="1"/>
        <v>4000</v>
      </c>
      <c r="G13" s="132">
        <f t="shared" si="2"/>
        <v>59000</v>
      </c>
    </row>
    <row r="14" spans="1:9" ht="39.6" customHeight="1" x14ac:dyDescent="0.25">
      <c r="A14" s="132">
        <v>8</v>
      </c>
      <c r="B14" s="206" t="s">
        <v>206</v>
      </c>
      <c r="C14" s="156">
        <v>0.25</v>
      </c>
      <c r="D14" s="156">
        <v>109000</v>
      </c>
      <c r="E14" s="132">
        <f t="shared" si="0"/>
        <v>27250</v>
      </c>
      <c r="F14" s="132">
        <f t="shared" si="1"/>
        <v>2000</v>
      </c>
      <c r="G14" s="132">
        <f t="shared" si="2"/>
        <v>29250</v>
      </c>
    </row>
    <row r="15" spans="1:9" ht="18.75" customHeight="1" x14ac:dyDescent="0.25">
      <c r="A15" s="132">
        <v>9</v>
      </c>
      <c r="B15" s="84" t="s">
        <v>35</v>
      </c>
      <c r="C15" s="156">
        <v>0.25</v>
      </c>
      <c r="D15" s="156">
        <v>109000</v>
      </c>
      <c r="E15" s="132">
        <f t="shared" si="0"/>
        <v>27250</v>
      </c>
      <c r="F15" s="132">
        <f t="shared" si="1"/>
        <v>2000</v>
      </c>
      <c r="G15" s="132">
        <f t="shared" si="2"/>
        <v>29250</v>
      </c>
      <c r="I15" s="327" t="s">
        <v>118</v>
      </c>
    </row>
    <row r="16" spans="1:9" ht="18.75" customHeight="1" x14ac:dyDescent="0.25">
      <c r="A16" s="132">
        <v>10</v>
      </c>
      <c r="B16" s="369" t="s">
        <v>237</v>
      </c>
      <c r="C16" s="156">
        <v>0.25</v>
      </c>
      <c r="D16" s="156">
        <v>109000</v>
      </c>
      <c r="E16" s="132">
        <f t="shared" si="0"/>
        <v>27250</v>
      </c>
      <c r="F16" s="132">
        <f t="shared" si="1"/>
        <v>2000</v>
      </c>
      <c r="G16" s="370">
        <f t="shared" si="2"/>
        <v>29250</v>
      </c>
    </row>
    <row r="17" spans="1:8" ht="18.75" customHeight="1" x14ac:dyDescent="0.25">
      <c r="A17" s="132">
        <v>11</v>
      </c>
      <c r="B17" s="369" t="s">
        <v>258</v>
      </c>
      <c r="C17" s="156">
        <v>0.5</v>
      </c>
      <c r="D17" s="156">
        <v>109000</v>
      </c>
      <c r="E17" s="132">
        <f t="shared" si="0"/>
        <v>54500</v>
      </c>
      <c r="F17" s="132">
        <f t="shared" si="1"/>
        <v>4000</v>
      </c>
      <c r="G17" s="370">
        <f t="shared" si="2"/>
        <v>58500</v>
      </c>
    </row>
    <row r="18" spans="1:8" ht="18.75" customHeight="1" x14ac:dyDescent="0.25">
      <c r="A18" s="132">
        <v>12</v>
      </c>
      <c r="B18" s="369" t="s">
        <v>70</v>
      </c>
      <c r="C18" s="156">
        <v>0.5</v>
      </c>
      <c r="D18" s="156">
        <v>109000</v>
      </c>
      <c r="E18" s="132">
        <f t="shared" si="0"/>
        <v>54500</v>
      </c>
      <c r="F18" s="132">
        <f t="shared" si="1"/>
        <v>4000</v>
      </c>
      <c r="G18" s="370">
        <f t="shared" si="2"/>
        <v>58500</v>
      </c>
    </row>
    <row r="19" spans="1:8" ht="18.75" customHeight="1" x14ac:dyDescent="0.25">
      <c r="A19" s="132">
        <v>13</v>
      </c>
      <c r="B19" s="369" t="s">
        <v>22</v>
      </c>
      <c r="C19" s="156">
        <v>0.5</v>
      </c>
      <c r="D19" s="156">
        <v>109000</v>
      </c>
      <c r="E19" s="132">
        <f t="shared" si="0"/>
        <v>54500</v>
      </c>
      <c r="F19" s="132">
        <f t="shared" si="1"/>
        <v>4000</v>
      </c>
      <c r="G19" s="370">
        <f t="shared" si="2"/>
        <v>58500</v>
      </c>
    </row>
    <row r="20" spans="1:8" ht="18.75" customHeight="1" x14ac:dyDescent="0.25">
      <c r="A20" s="132">
        <v>11</v>
      </c>
      <c r="B20" s="119" t="s">
        <v>16</v>
      </c>
      <c r="C20" s="119">
        <f>SUM(C7:C19)</f>
        <v>8.5</v>
      </c>
      <c r="D20" s="119">
        <f>SUM(D7:D19)</f>
        <v>1452000</v>
      </c>
      <c r="E20" s="119">
        <f>SUM(E7:E19)</f>
        <v>961000</v>
      </c>
      <c r="F20" s="119">
        <f>SUM(F7:F19)</f>
        <v>68000</v>
      </c>
      <c r="G20" s="119">
        <f>SUM(G7:G19)</f>
        <v>1029000</v>
      </c>
      <c r="H20" s="119"/>
    </row>
    <row r="21" spans="1:8" ht="33" customHeight="1" x14ac:dyDescent="0.25">
      <c r="A21" s="371"/>
      <c r="B21" s="366" t="s">
        <v>180</v>
      </c>
      <c r="C21" s="366"/>
      <c r="D21" s="366"/>
      <c r="E21" s="366"/>
      <c r="F21" s="366"/>
      <c r="G21" s="366"/>
      <c r="H21" s="366"/>
    </row>
    <row r="22" spans="1:8" ht="21" customHeight="1" x14ac:dyDescent="0.25">
      <c r="A22" s="371"/>
      <c r="B22" s="164"/>
      <c r="C22" s="164" t="s">
        <v>93</v>
      </c>
      <c r="D22" s="164"/>
      <c r="E22" s="165"/>
      <c r="F22" s="165"/>
      <c r="G22" s="165"/>
      <c r="H22" s="165"/>
    </row>
    <row r="23" spans="1:8" ht="21" customHeight="1" x14ac:dyDescent="0.25">
      <c r="A23" s="371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371"/>
      <c r="B24" s="52"/>
      <c r="C24" s="164" t="s">
        <v>94</v>
      </c>
      <c r="D24" s="164"/>
      <c r="E24" s="12"/>
      <c r="F24" s="12"/>
      <c r="G24" s="12"/>
      <c r="H24" s="12"/>
    </row>
    <row r="25" spans="1:8" ht="21" customHeight="1" x14ac:dyDescent="0.25">
      <c r="A25" s="371"/>
      <c r="B25" s="111"/>
      <c r="C25" s="372"/>
      <c r="D25" s="372"/>
      <c r="E25" s="371"/>
      <c r="F25" s="371"/>
      <c r="G25" s="371"/>
    </row>
    <row r="26" spans="1:8" ht="21" customHeight="1" x14ac:dyDescent="0.25">
      <c r="A26" s="371"/>
      <c r="B26" s="111"/>
      <c r="C26" s="372"/>
      <c r="D26" s="372"/>
      <c r="E26" s="373"/>
      <c r="F26" s="373"/>
      <c r="G26" s="373"/>
    </row>
    <row r="27" spans="1:8" ht="21" customHeight="1" x14ac:dyDescent="0.25">
      <c r="A27" s="371"/>
      <c r="B27" s="111"/>
      <c r="C27" s="372"/>
      <c r="D27" s="372"/>
      <c r="E27" s="371"/>
      <c r="F27" s="371"/>
      <c r="G27" s="371"/>
    </row>
    <row r="28" spans="1:8" ht="21" customHeight="1" x14ac:dyDescent="0.25">
      <c r="A28" s="371"/>
      <c r="B28" s="111"/>
      <c r="C28" s="372"/>
      <c r="D28" s="372"/>
      <c r="E28" s="371"/>
      <c r="F28" s="371"/>
      <c r="G28" s="371"/>
    </row>
    <row r="29" spans="1:8" ht="21" customHeight="1" x14ac:dyDescent="0.25">
      <c r="A29" s="371"/>
      <c r="B29" s="111"/>
      <c r="C29" s="372"/>
      <c r="D29" s="372"/>
      <c r="E29" s="371"/>
      <c r="F29" s="371"/>
      <c r="G29" s="371"/>
    </row>
    <row r="30" spans="1:8" ht="21" customHeight="1" x14ac:dyDescent="0.25">
      <c r="A30" s="371"/>
      <c r="B30" s="111"/>
      <c r="C30" s="372"/>
      <c r="D30" s="372"/>
      <c r="E30" s="371"/>
      <c r="F30" s="371"/>
      <c r="G30" s="371"/>
    </row>
    <row r="31" spans="1:8" ht="21" customHeight="1" x14ac:dyDescent="0.25">
      <c r="A31" s="371"/>
      <c r="B31" s="114"/>
      <c r="C31" s="372"/>
      <c r="D31" s="372"/>
      <c r="E31" s="371"/>
      <c r="F31" s="372"/>
      <c r="G31" s="371"/>
    </row>
    <row r="32" spans="1:8" ht="21" customHeight="1" x14ac:dyDescent="0.25">
      <c r="A32" s="371"/>
      <c r="B32" s="111"/>
      <c r="C32" s="372"/>
      <c r="D32" s="372"/>
      <c r="E32" s="371"/>
      <c r="F32" s="371"/>
      <c r="G32" s="374"/>
    </row>
    <row r="33" spans="1:7" ht="21" customHeight="1" x14ac:dyDescent="0.25">
      <c r="A33" s="371"/>
      <c r="B33" s="111"/>
      <c r="C33" s="372"/>
      <c r="D33" s="372"/>
      <c r="E33" s="371"/>
      <c r="F33" s="371"/>
      <c r="G33" s="374"/>
    </row>
    <row r="34" spans="1:7" ht="21" customHeight="1" x14ac:dyDescent="0.25">
      <c r="A34" s="371"/>
      <c r="B34" s="111"/>
      <c r="C34" s="372"/>
      <c r="D34" s="372"/>
      <c r="E34" s="371"/>
      <c r="F34" s="371"/>
      <c r="G34" s="371"/>
    </row>
    <row r="35" spans="1:7" ht="24" customHeight="1" x14ac:dyDescent="0.25">
      <c r="A35" s="371"/>
      <c r="B35" s="375"/>
      <c r="C35" s="375"/>
      <c r="D35" s="375"/>
      <c r="E35" s="375"/>
      <c r="F35" s="375"/>
      <c r="G35" s="376"/>
    </row>
    <row r="36" spans="1:7" s="12" customFormat="1" ht="30.75" customHeight="1" x14ac:dyDescent="0.25">
      <c r="A36" s="377"/>
      <c r="B36" s="377"/>
      <c r="C36" s="377"/>
      <c r="D36" s="377"/>
      <c r="E36" s="377"/>
      <c r="F36" s="377"/>
      <c r="G36" s="377"/>
    </row>
    <row r="37" spans="1:7" s="165" customFormat="1" x14ac:dyDescent="0.25">
      <c r="A37" s="164"/>
      <c r="B37" s="164"/>
    </row>
    <row r="38" spans="1:7" s="12" customFormat="1" x14ac:dyDescent="0.25"/>
    <row r="39" spans="1:7" s="12" customFormat="1" x14ac:dyDescent="0.25">
      <c r="A39" s="52"/>
      <c r="B39" s="164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 s="327"/>
      <c r="B41" s="327"/>
      <c r="C41" s="327"/>
      <c r="D41" s="327"/>
      <c r="E41" s="327"/>
      <c r="F41" s="327"/>
      <c r="G41" s="327"/>
    </row>
    <row r="49" spans="6:6" x14ac:dyDescent="0.25">
      <c r="F49" s="18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topLeftCell="A4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12" x14ac:dyDescent="0.25">
      <c r="E1" s="311" t="s">
        <v>62</v>
      </c>
      <c r="F1" s="311"/>
      <c r="G1" s="311"/>
      <c r="L1" s="193"/>
    </row>
    <row r="2" spans="1:12" x14ac:dyDescent="0.25">
      <c r="E2" s="311" t="s">
        <v>92</v>
      </c>
      <c r="F2" s="311"/>
      <c r="G2" s="311"/>
    </row>
    <row r="3" spans="1:12" x14ac:dyDescent="0.25">
      <c r="E3" s="300" t="s">
        <v>264</v>
      </c>
      <c r="F3" s="300"/>
      <c r="G3" s="300"/>
    </row>
    <row r="4" spans="1:12" ht="15" x14ac:dyDescent="0.25">
      <c r="A4" s="315" t="s">
        <v>122</v>
      </c>
      <c r="B4" s="315"/>
      <c r="C4" s="315"/>
      <c r="D4" s="315"/>
      <c r="E4" s="315"/>
      <c r="F4" s="315"/>
      <c r="G4" s="315"/>
    </row>
    <row r="5" spans="1:12" ht="16.5" thickBot="1" x14ac:dyDescent="0.3">
      <c r="A5" s="316" t="s">
        <v>224</v>
      </c>
      <c r="B5" s="316"/>
      <c r="C5" s="316"/>
      <c r="D5" s="316"/>
      <c r="E5" s="316"/>
      <c r="F5" s="316"/>
      <c r="G5" s="316"/>
    </row>
    <row r="6" spans="1:12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148</v>
      </c>
      <c r="F6" s="116" t="s">
        <v>5</v>
      </c>
      <c r="G6" s="116" t="s">
        <v>6</v>
      </c>
    </row>
    <row r="7" spans="1:12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12" ht="18.75" customHeight="1" x14ac:dyDescent="0.25">
      <c r="A8" s="81"/>
      <c r="B8" s="88" t="s">
        <v>37</v>
      </c>
      <c r="C8" s="83">
        <v>1</v>
      </c>
      <c r="D8" s="83">
        <v>109000</v>
      </c>
      <c r="E8" s="82">
        <f t="shared" ref="E8:E15" si="0">D8*C8</f>
        <v>109000</v>
      </c>
      <c r="F8" s="81">
        <f t="shared" ref="F8:F15" si="1">8000*C8</f>
        <v>8000</v>
      </c>
      <c r="G8" s="81">
        <f t="shared" ref="G8:G15" si="2">E8+F8</f>
        <v>117000</v>
      </c>
    </row>
    <row r="9" spans="1:12" ht="18.75" customHeight="1" x14ac:dyDescent="0.25">
      <c r="A9" s="81">
        <v>3</v>
      </c>
      <c r="B9" s="88" t="s">
        <v>65</v>
      </c>
      <c r="C9" s="83">
        <v>0.75</v>
      </c>
      <c r="D9" s="83">
        <v>109000</v>
      </c>
      <c r="E9" s="82">
        <f t="shared" si="0"/>
        <v>81750</v>
      </c>
      <c r="F9" s="81">
        <f t="shared" si="1"/>
        <v>6000</v>
      </c>
      <c r="G9" s="81">
        <f t="shared" si="2"/>
        <v>87750</v>
      </c>
    </row>
    <row r="10" spans="1:12" ht="18.75" customHeight="1" x14ac:dyDescent="0.25">
      <c r="A10" s="81">
        <v>4</v>
      </c>
      <c r="B10" s="88" t="s">
        <v>40</v>
      </c>
      <c r="C10" s="83">
        <v>0.75</v>
      </c>
      <c r="D10" s="83">
        <v>109000</v>
      </c>
      <c r="E10" s="82">
        <f t="shared" si="0"/>
        <v>81750</v>
      </c>
      <c r="F10" s="81">
        <f t="shared" si="1"/>
        <v>6000</v>
      </c>
      <c r="G10" s="81">
        <f t="shared" si="2"/>
        <v>87750</v>
      </c>
    </row>
    <row r="11" spans="1:12" ht="18.75" customHeight="1" x14ac:dyDescent="0.25">
      <c r="A11" s="81">
        <v>5</v>
      </c>
      <c r="B11" s="88" t="s">
        <v>36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12" ht="18.75" customHeight="1" x14ac:dyDescent="0.25">
      <c r="A12" s="81">
        <v>6</v>
      </c>
      <c r="B12" s="84" t="s">
        <v>23</v>
      </c>
      <c r="C12" s="83">
        <v>0.5</v>
      </c>
      <c r="D12" s="83">
        <v>110000</v>
      </c>
      <c r="E12" s="82">
        <f t="shared" si="0"/>
        <v>55000</v>
      </c>
      <c r="F12" s="81">
        <f t="shared" si="1"/>
        <v>4000</v>
      </c>
      <c r="G12" s="81">
        <f t="shared" si="2"/>
        <v>59000</v>
      </c>
    </row>
    <row r="13" spans="1:12" ht="39" customHeight="1" x14ac:dyDescent="0.25">
      <c r="A13" s="81">
        <v>7</v>
      </c>
      <c r="B13" s="206" t="s">
        <v>206</v>
      </c>
      <c r="C13" s="83">
        <v>0.25</v>
      </c>
      <c r="D13" s="83">
        <v>109000</v>
      </c>
      <c r="E13" s="82">
        <f t="shared" si="0"/>
        <v>27250</v>
      </c>
      <c r="F13" s="81">
        <f t="shared" si="1"/>
        <v>2000</v>
      </c>
      <c r="G13" s="81">
        <f t="shared" si="2"/>
        <v>29250</v>
      </c>
    </row>
    <row r="14" spans="1:12" ht="18.75" customHeight="1" x14ac:dyDescent="0.25">
      <c r="A14" s="81">
        <v>8</v>
      </c>
      <c r="B14" s="84" t="s">
        <v>35</v>
      </c>
      <c r="C14" s="83">
        <v>0.25</v>
      </c>
      <c r="D14" s="83">
        <v>109000</v>
      </c>
      <c r="E14" s="82">
        <f t="shared" si="0"/>
        <v>27250</v>
      </c>
      <c r="F14" s="81">
        <f t="shared" si="1"/>
        <v>2000</v>
      </c>
      <c r="G14" s="81">
        <f t="shared" si="2"/>
        <v>29250</v>
      </c>
    </row>
    <row r="15" spans="1:12" ht="18.75" customHeight="1" x14ac:dyDescent="0.25">
      <c r="A15" s="81">
        <v>9</v>
      </c>
      <c r="B15" s="84" t="s">
        <v>169</v>
      </c>
      <c r="C15" s="83">
        <v>0.25</v>
      </c>
      <c r="D15" s="83">
        <v>109000</v>
      </c>
      <c r="E15" s="82">
        <f t="shared" si="0"/>
        <v>27250</v>
      </c>
      <c r="F15" s="81">
        <f t="shared" si="1"/>
        <v>2000</v>
      </c>
      <c r="G15" s="81">
        <f t="shared" si="2"/>
        <v>29250</v>
      </c>
      <c r="I15" t="s">
        <v>118</v>
      </c>
    </row>
    <row r="16" spans="1:12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5.25</v>
      </c>
      <c r="D17" s="119">
        <f>SUM(D7:D16)</f>
        <v>1016000</v>
      </c>
      <c r="E17" s="119">
        <f t="shared" ref="E17:G17" si="3">SUM(E7:E16)</f>
        <v>606750</v>
      </c>
      <c r="F17" s="119">
        <f t="shared" si="3"/>
        <v>42000</v>
      </c>
      <c r="G17" s="119">
        <f t="shared" si="3"/>
        <v>648750</v>
      </c>
      <c r="H17" s="119"/>
    </row>
    <row r="18" spans="1:8" ht="33" customHeight="1" x14ac:dyDescent="0.25">
      <c r="A18" s="107"/>
      <c r="B18" s="309" t="s">
        <v>188</v>
      </c>
      <c r="C18" s="309"/>
      <c r="D18" s="309"/>
      <c r="E18" s="309"/>
      <c r="F18" s="309"/>
      <c r="G18" s="309"/>
      <c r="H18" s="309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17"/>
      <c r="F23" s="317"/>
      <c r="G23" s="317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14"/>
      <c r="B33" s="314"/>
      <c r="C33" s="314"/>
      <c r="D33" s="314"/>
      <c r="E33" s="314"/>
      <c r="F33" s="314"/>
      <c r="G33" s="314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2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85546875" customWidth="1"/>
  </cols>
  <sheetData>
    <row r="1" spans="1:9" x14ac:dyDescent="0.25">
      <c r="E1" s="311" t="s">
        <v>62</v>
      </c>
      <c r="F1" s="311"/>
      <c r="G1" s="311"/>
    </row>
    <row r="2" spans="1:9" x14ac:dyDescent="0.25">
      <c r="E2" s="311" t="s">
        <v>92</v>
      </c>
      <c r="F2" s="311"/>
      <c r="G2" s="311"/>
    </row>
    <row r="3" spans="1:9" x14ac:dyDescent="0.25">
      <c r="E3" s="300" t="s">
        <v>264</v>
      </c>
      <c r="F3" s="300"/>
      <c r="G3" s="300"/>
    </row>
    <row r="4" spans="1:9" ht="15" x14ac:dyDescent="0.25">
      <c r="A4" s="315" t="s">
        <v>122</v>
      </c>
      <c r="B4" s="315"/>
      <c r="C4" s="315"/>
      <c r="D4" s="315"/>
      <c r="E4" s="315"/>
      <c r="F4" s="315"/>
      <c r="G4" s="315"/>
    </row>
    <row r="5" spans="1:9" ht="16.5" thickBot="1" x14ac:dyDescent="0.3">
      <c r="A5" s="316" t="s">
        <v>225</v>
      </c>
      <c r="B5" s="316"/>
      <c r="C5" s="316"/>
      <c r="D5" s="316"/>
      <c r="E5" s="316"/>
      <c r="F5" s="316"/>
      <c r="G5" s="316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155</v>
      </c>
      <c r="F6" s="116" t="s">
        <v>5</v>
      </c>
      <c r="G6" s="226" t="s">
        <v>6</v>
      </c>
      <c r="H6" s="230"/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227">
        <f>E7+F7</f>
        <v>173000</v>
      </c>
      <c r="H7" s="230"/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>D8*C8</f>
        <v>110000</v>
      </c>
      <c r="F8" s="81">
        <f t="shared" ref="F8:F33" si="0">8000*C8</f>
        <v>8000</v>
      </c>
      <c r="G8" s="227">
        <f t="shared" ref="G8:G33" si="1">E8+F8</f>
        <v>118000</v>
      </c>
      <c r="H8" s="230"/>
    </row>
    <row r="9" spans="1:9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ref="E9:E33" si="2">D9*C9</f>
        <v>54500</v>
      </c>
      <c r="F9" s="81">
        <f t="shared" si="0"/>
        <v>4000</v>
      </c>
      <c r="G9" s="227">
        <f t="shared" si="1"/>
        <v>58500</v>
      </c>
      <c r="H9" s="230"/>
    </row>
    <row r="10" spans="1:9" ht="18.75" customHeight="1" x14ac:dyDescent="0.25">
      <c r="A10" s="81">
        <v>4</v>
      </c>
      <c r="B10" s="88" t="s">
        <v>30</v>
      </c>
      <c r="C10" s="83">
        <v>0.5</v>
      </c>
      <c r="D10" s="83">
        <v>109000</v>
      </c>
      <c r="E10" s="82">
        <f t="shared" si="2"/>
        <v>54500</v>
      </c>
      <c r="F10" s="81">
        <f t="shared" si="0"/>
        <v>4000</v>
      </c>
      <c r="G10" s="227">
        <f t="shared" si="1"/>
        <v>58500</v>
      </c>
      <c r="H10" s="230"/>
    </row>
    <row r="11" spans="1:9" s="146" customFormat="1" ht="18.75" customHeight="1" x14ac:dyDescent="0.25">
      <c r="A11" s="82">
        <v>5</v>
      </c>
      <c r="B11" s="147" t="s">
        <v>191</v>
      </c>
      <c r="C11" s="83">
        <v>1</v>
      </c>
      <c r="D11" s="83">
        <v>109000</v>
      </c>
      <c r="E11" s="82">
        <f t="shared" si="2"/>
        <v>109000</v>
      </c>
      <c r="F11" s="82">
        <f t="shared" si="0"/>
        <v>8000</v>
      </c>
      <c r="G11" s="228">
        <f t="shared" si="1"/>
        <v>117000</v>
      </c>
      <c r="H11" s="231"/>
    </row>
    <row r="12" spans="1:9" ht="18.75" customHeight="1" x14ac:dyDescent="0.25">
      <c r="A12" s="81">
        <v>6</v>
      </c>
      <c r="B12" s="84" t="s">
        <v>36</v>
      </c>
      <c r="C12" s="83">
        <v>0.75</v>
      </c>
      <c r="D12" s="83">
        <v>109000</v>
      </c>
      <c r="E12" s="82">
        <f t="shared" si="2"/>
        <v>81750</v>
      </c>
      <c r="F12" s="81">
        <f t="shared" si="0"/>
        <v>6000</v>
      </c>
      <c r="G12" s="227">
        <f t="shared" si="1"/>
        <v>87750</v>
      </c>
      <c r="H12" s="230"/>
    </row>
    <row r="13" spans="1:9" ht="18.75" customHeight="1" x14ac:dyDescent="0.25">
      <c r="A13" s="81">
        <v>7</v>
      </c>
      <c r="B13" s="84" t="s">
        <v>37</v>
      </c>
      <c r="C13" s="83">
        <v>0.56000000000000005</v>
      </c>
      <c r="D13" s="83">
        <v>109000</v>
      </c>
      <c r="E13" s="82">
        <f t="shared" si="2"/>
        <v>61040.000000000007</v>
      </c>
      <c r="F13" s="81">
        <f t="shared" si="0"/>
        <v>4480</v>
      </c>
      <c r="G13" s="227">
        <f t="shared" si="1"/>
        <v>65520.000000000007</v>
      </c>
      <c r="H13" s="230"/>
    </row>
    <row r="14" spans="1:9" ht="18.75" customHeight="1" x14ac:dyDescent="0.25">
      <c r="A14" s="81">
        <v>8</v>
      </c>
      <c r="B14" s="84" t="s">
        <v>37</v>
      </c>
      <c r="C14" s="83">
        <v>0.56000000000000005</v>
      </c>
      <c r="D14" s="83">
        <v>109000</v>
      </c>
      <c r="E14" s="82">
        <f t="shared" si="2"/>
        <v>61040.000000000007</v>
      </c>
      <c r="F14" s="81">
        <f t="shared" si="0"/>
        <v>4480</v>
      </c>
      <c r="G14" s="227">
        <f t="shared" si="1"/>
        <v>65520.000000000007</v>
      </c>
      <c r="H14" s="230"/>
    </row>
    <row r="15" spans="1:9" ht="18.75" customHeight="1" x14ac:dyDescent="0.25">
      <c r="A15" s="81">
        <v>9</v>
      </c>
      <c r="B15" s="84" t="s">
        <v>37</v>
      </c>
      <c r="C15" s="83">
        <v>0.56000000000000005</v>
      </c>
      <c r="D15" s="83">
        <v>109000</v>
      </c>
      <c r="E15" s="82">
        <f t="shared" si="2"/>
        <v>61040.000000000007</v>
      </c>
      <c r="F15" s="81">
        <f t="shared" si="0"/>
        <v>4480</v>
      </c>
      <c r="G15" s="227">
        <f t="shared" si="1"/>
        <v>65520.000000000007</v>
      </c>
      <c r="H15" s="230"/>
      <c r="I15" t="s">
        <v>118</v>
      </c>
    </row>
    <row r="16" spans="1:9" ht="18.75" customHeight="1" x14ac:dyDescent="0.25">
      <c r="A16" s="81">
        <v>10</v>
      </c>
      <c r="B16" s="84" t="s">
        <v>37</v>
      </c>
      <c r="C16" s="83">
        <v>0.56000000000000005</v>
      </c>
      <c r="D16" s="83">
        <v>109000</v>
      </c>
      <c r="E16" s="82">
        <f t="shared" si="2"/>
        <v>61040.000000000007</v>
      </c>
      <c r="F16" s="81">
        <f t="shared" si="0"/>
        <v>4480</v>
      </c>
      <c r="G16" s="227">
        <f t="shared" si="1"/>
        <v>65520.000000000007</v>
      </c>
      <c r="H16" s="230"/>
    </row>
    <row r="17" spans="1:8" ht="18.75" customHeight="1" x14ac:dyDescent="0.25">
      <c r="A17" s="81">
        <v>11</v>
      </c>
      <c r="B17" s="84" t="s">
        <v>37</v>
      </c>
      <c r="C17" s="132">
        <v>0.56000000000000005</v>
      </c>
      <c r="D17" s="83">
        <v>109000</v>
      </c>
      <c r="E17" s="82">
        <f t="shared" si="2"/>
        <v>61040.000000000007</v>
      </c>
      <c r="F17" s="81">
        <f t="shared" si="0"/>
        <v>4480</v>
      </c>
      <c r="G17" s="227">
        <f t="shared" si="1"/>
        <v>65520.000000000007</v>
      </c>
      <c r="H17" s="230"/>
    </row>
    <row r="18" spans="1:8" ht="18.75" customHeight="1" x14ac:dyDescent="0.25">
      <c r="A18" s="81">
        <v>12</v>
      </c>
      <c r="B18" s="84" t="s">
        <v>37</v>
      </c>
      <c r="C18" s="132">
        <v>0.56000000000000005</v>
      </c>
      <c r="D18" s="83">
        <v>109000</v>
      </c>
      <c r="E18" s="82">
        <f t="shared" si="2"/>
        <v>61040.000000000007</v>
      </c>
      <c r="F18" s="81">
        <f t="shared" si="0"/>
        <v>4480</v>
      </c>
      <c r="G18" s="227">
        <f t="shared" si="1"/>
        <v>65520.000000000007</v>
      </c>
      <c r="H18" s="230"/>
    </row>
    <row r="19" spans="1:8" ht="18.75" customHeight="1" x14ac:dyDescent="0.25">
      <c r="A19" s="81">
        <v>13</v>
      </c>
      <c r="B19" s="119" t="s">
        <v>150</v>
      </c>
      <c r="C19" s="132">
        <v>0.75</v>
      </c>
      <c r="D19" s="83">
        <v>109000</v>
      </c>
      <c r="E19" s="82">
        <f t="shared" si="2"/>
        <v>81750</v>
      </c>
      <c r="F19" s="81">
        <f t="shared" si="0"/>
        <v>6000</v>
      </c>
      <c r="G19" s="227">
        <f t="shared" si="1"/>
        <v>87750</v>
      </c>
      <c r="H19" s="230"/>
    </row>
    <row r="20" spans="1:8" ht="18.75" customHeight="1" x14ac:dyDescent="0.25">
      <c r="A20" s="81">
        <v>14</v>
      </c>
      <c r="B20" s="119" t="s">
        <v>38</v>
      </c>
      <c r="C20" s="132">
        <v>0.5</v>
      </c>
      <c r="D20" s="83">
        <v>109000</v>
      </c>
      <c r="E20" s="82">
        <f t="shared" si="2"/>
        <v>54500</v>
      </c>
      <c r="F20" s="81">
        <f t="shared" si="0"/>
        <v>4000</v>
      </c>
      <c r="G20" s="227">
        <f t="shared" si="1"/>
        <v>58500</v>
      </c>
      <c r="H20" s="230"/>
    </row>
    <row r="21" spans="1:8" ht="18.75" customHeight="1" x14ac:dyDescent="0.25">
      <c r="A21" s="81">
        <v>15</v>
      </c>
      <c r="B21" s="119" t="s">
        <v>38</v>
      </c>
      <c r="C21" s="132">
        <v>0.5</v>
      </c>
      <c r="D21" s="83">
        <v>109000</v>
      </c>
      <c r="E21" s="82">
        <f t="shared" si="2"/>
        <v>54500</v>
      </c>
      <c r="F21" s="81">
        <f t="shared" si="0"/>
        <v>4000</v>
      </c>
      <c r="G21" s="227">
        <f t="shared" si="1"/>
        <v>58500</v>
      </c>
      <c r="H21" s="230"/>
    </row>
    <row r="22" spans="1:8" ht="18.75" customHeight="1" x14ac:dyDescent="0.25">
      <c r="A22" s="81">
        <v>16</v>
      </c>
      <c r="B22" s="119" t="s">
        <v>38</v>
      </c>
      <c r="C22" s="132">
        <v>0.5</v>
      </c>
      <c r="D22" s="83">
        <v>109000</v>
      </c>
      <c r="E22" s="82">
        <f t="shared" si="2"/>
        <v>54500</v>
      </c>
      <c r="F22" s="81">
        <f t="shared" si="0"/>
        <v>4000</v>
      </c>
      <c r="G22" s="227">
        <f t="shared" si="1"/>
        <v>58500</v>
      </c>
      <c r="H22" s="230"/>
    </row>
    <row r="23" spans="1:8" ht="18.75" customHeight="1" x14ac:dyDescent="0.25">
      <c r="A23" s="81">
        <v>17</v>
      </c>
      <c r="B23" s="119" t="s">
        <v>38</v>
      </c>
      <c r="C23" s="132">
        <v>0.5</v>
      </c>
      <c r="D23" s="83">
        <v>109000</v>
      </c>
      <c r="E23" s="82">
        <f t="shared" si="2"/>
        <v>54500</v>
      </c>
      <c r="F23" s="81">
        <f t="shared" si="0"/>
        <v>4000</v>
      </c>
      <c r="G23" s="227">
        <f t="shared" si="1"/>
        <v>58500</v>
      </c>
      <c r="H23" s="230"/>
    </row>
    <row r="24" spans="1:8" ht="18.75" customHeight="1" x14ac:dyDescent="0.25">
      <c r="A24" s="81">
        <v>18</v>
      </c>
      <c r="B24" s="119" t="s">
        <v>38</v>
      </c>
      <c r="C24" s="132">
        <v>0.5</v>
      </c>
      <c r="D24" s="83">
        <v>109000</v>
      </c>
      <c r="E24" s="82">
        <f t="shared" si="2"/>
        <v>54500</v>
      </c>
      <c r="F24" s="81">
        <f t="shared" si="0"/>
        <v>4000</v>
      </c>
      <c r="G24" s="227">
        <f t="shared" si="1"/>
        <v>58500</v>
      </c>
      <c r="H24" s="230"/>
    </row>
    <row r="25" spans="1:8" ht="18.75" customHeight="1" x14ac:dyDescent="0.25">
      <c r="A25" s="81">
        <v>19</v>
      </c>
      <c r="B25" s="119" t="s">
        <v>38</v>
      </c>
      <c r="C25" s="132">
        <v>0.5</v>
      </c>
      <c r="D25" s="83">
        <v>109000</v>
      </c>
      <c r="E25" s="82">
        <f t="shared" si="2"/>
        <v>54500</v>
      </c>
      <c r="F25" s="81">
        <f t="shared" si="0"/>
        <v>4000</v>
      </c>
      <c r="G25" s="227">
        <f t="shared" si="1"/>
        <v>58500</v>
      </c>
      <c r="H25" s="230"/>
    </row>
    <row r="26" spans="1:8" ht="18.75" customHeight="1" x14ac:dyDescent="0.25">
      <c r="A26" s="81">
        <v>20</v>
      </c>
      <c r="B26" s="119" t="s">
        <v>151</v>
      </c>
      <c r="C26" s="132">
        <v>1</v>
      </c>
      <c r="D26" s="83">
        <v>109000</v>
      </c>
      <c r="E26" s="82">
        <f t="shared" si="2"/>
        <v>109000</v>
      </c>
      <c r="F26" s="81">
        <f t="shared" si="0"/>
        <v>8000</v>
      </c>
      <c r="G26" s="227">
        <f t="shared" si="1"/>
        <v>117000</v>
      </c>
      <c r="H26" s="230"/>
    </row>
    <row r="27" spans="1:8" ht="18.75" customHeight="1" x14ac:dyDescent="0.25">
      <c r="A27" s="81">
        <v>21</v>
      </c>
      <c r="B27" s="119" t="s">
        <v>152</v>
      </c>
      <c r="C27" s="132">
        <v>1</v>
      </c>
      <c r="D27" s="83">
        <v>109000</v>
      </c>
      <c r="E27" s="82">
        <f t="shared" si="2"/>
        <v>109000</v>
      </c>
      <c r="F27" s="81">
        <f t="shared" si="0"/>
        <v>8000</v>
      </c>
      <c r="G27" s="227">
        <f t="shared" si="1"/>
        <v>117000</v>
      </c>
      <c r="H27" s="230"/>
    </row>
    <row r="28" spans="1:8" ht="18.75" customHeight="1" x14ac:dyDescent="0.25">
      <c r="A28" s="81">
        <v>22</v>
      </c>
      <c r="B28" s="119" t="s">
        <v>153</v>
      </c>
      <c r="C28" s="132">
        <v>0.5</v>
      </c>
      <c r="D28" s="83">
        <v>109000</v>
      </c>
      <c r="E28" s="82">
        <f t="shared" si="2"/>
        <v>54500</v>
      </c>
      <c r="F28" s="81">
        <f t="shared" si="0"/>
        <v>4000</v>
      </c>
      <c r="G28" s="227">
        <f t="shared" si="1"/>
        <v>58500</v>
      </c>
      <c r="H28" s="230"/>
    </row>
    <row r="29" spans="1:8" s="146" customFormat="1" ht="18.75" customHeight="1" x14ac:dyDescent="0.25">
      <c r="A29" s="82">
        <v>23</v>
      </c>
      <c r="B29" s="145" t="s">
        <v>36</v>
      </c>
      <c r="C29" s="82">
        <v>0.5</v>
      </c>
      <c r="D29" s="83">
        <v>109000</v>
      </c>
      <c r="E29" s="82">
        <f t="shared" si="2"/>
        <v>54500</v>
      </c>
      <c r="F29" s="82">
        <f t="shared" si="0"/>
        <v>4000</v>
      </c>
      <c r="G29" s="228">
        <f t="shared" si="1"/>
        <v>58500</v>
      </c>
      <c r="H29" s="231"/>
    </row>
    <row r="30" spans="1:8" ht="18.75" customHeight="1" x14ac:dyDescent="0.25">
      <c r="A30" s="81">
        <v>24</v>
      </c>
      <c r="B30" s="119" t="s">
        <v>154</v>
      </c>
      <c r="C30" s="132">
        <v>0.5</v>
      </c>
      <c r="D30" s="83">
        <v>109000</v>
      </c>
      <c r="E30" s="82">
        <f t="shared" si="2"/>
        <v>54500</v>
      </c>
      <c r="F30" s="81">
        <f t="shared" si="0"/>
        <v>4000</v>
      </c>
      <c r="G30" s="227">
        <f t="shared" si="1"/>
        <v>58500</v>
      </c>
      <c r="H30" s="230"/>
    </row>
    <row r="31" spans="1:8" ht="18.75" customHeight="1" x14ac:dyDescent="0.25">
      <c r="A31" s="81">
        <v>25</v>
      </c>
      <c r="B31" s="119" t="s">
        <v>29</v>
      </c>
      <c r="C31" s="132">
        <v>1</v>
      </c>
      <c r="D31" s="83">
        <v>109000</v>
      </c>
      <c r="E31" s="82">
        <f t="shared" si="2"/>
        <v>109000</v>
      </c>
      <c r="F31" s="81">
        <f t="shared" si="0"/>
        <v>8000</v>
      </c>
      <c r="G31" s="227">
        <f t="shared" si="1"/>
        <v>117000</v>
      </c>
      <c r="H31" s="230"/>
    </row>
    <row r="32" spans="1:8" ht="18.75" customHeight="1" x14ac:dyDescent="0.25">
      <c r="A32" s="81">
        <v>26</v>
      </c>
      <c r="B32" s="119" t="s">
        <v>29</v>
      </c>
      <c r="C32" s="132">
        <v>1</v>
      </c>
      <c r="D32" s="83">
        <v>109000</v>
      </c>
      <c r="E32" s="82">
        <f t="shared" si="2"/>
        <v>109000</v>
      </c>
      <c r="F32" s="81">
        <f t="shared" si="0"/>
        <v>8000</v>
      </c>
      <c r="G32" s="227">
        <f t="shared" si="1"/>
        <v>117000</v>
      </c>
      <c r="H32" s="230"/>
    </row>
    <row r="33" spans="1:8" ht="18.75" customHeight="1" x14ac:dyDescent="0.25">
      <c r="A33" s="81">
        <v>27</v>
      </c>
      <c r="B33" s="119" t="s">
        <v>238</v>
      </c>
      <c r="C33" s="132">
        <v>0.75</v>
      </c>
      <c r="D33" s="83">
        <v>109000</v>
      </c>
      <c r="E33" s="82">
        <f t="shared" si="2"/>
        <v>81750</v>
      </c>
      <c r="F33" s="81">
        <f t="shared" si="0"/>
        <v>6000</v>
      </c>
      <c r="G33" s="227">
        <f t="shared" si="1"/>
        <v>87750</v>
      </c>
      <c r="H33" s="230"/>
    </row>
    <row r="34" spans="1:8" ht="18.75" customHeight="1" x14ac:dyDescent="0.25">
      <c r="A34" s="81"/>
      <c r="B34" s="119" t="s">
        <v>149</v>
      </c>
      <c r="C34" s="119">
        <f t="shared" ref="C34:G34" si="3">SUM(C7:C33)</f>
        <v>18.110000000000003</v>
      </c>
      <c r="D34" s="119">
        <f t="shared" si="3"/>
        <v>3000000</v>
      </c>
      <c r="E34" s="119">
        <f t="shared" si="3"/>
        <v>2030990</v>
      </c>
      <c r="F34" s="119">
        <f t="shared" si="3"/>
        <v>144880</v>
      </c>
      <c r="G34" s="229">
        <f t="shared" si="3"/>
        <v>2175870</v>
      </c>
      <c r="H34" s="207"/>
    </row>
    <row r="35" spans="1:8" ht="33" customHeight="1" x14ac:dyDescent="0.25">
      <c r="A35" s="107"/>
      <c r="B35" s="126" t="s">
        <v>188</v>
      </c>
      <c r="C35" s="126"/>
      <c r="D35" s="126"/>
      <c r="E35" s="126"/>
      <c r="F35" s="126"/>
      <c r="G35" s="126"/>
      <c r="H35" s="126"/>
    </row>
    <row r="36" spans="1:8" ht="21" customHeight="1" x14ac:dyDescent="0.25">
      <c r="A36" s="107"/>
      <c r="B36" s="61"/>
      <c r="C36" s="61" t="s">
        <v>93</v>
      </c>
      <c r="D36" s="61"/>
      <c r="E36" s="13"/>
      <c r="F36" s="13"/>
      <c r="G36" s="13"/>
      <c r="H36" s="13"/>
    </row>
    <row r="37" spans="1:8" ht="21" customHeight="1" x14ac:dyDescent="0.25">
      <c r="A37" s="107"/>
      <c r="B37" s="68" t="s">
        <v>23</v>
      </c>
      <c r="C37" s="68"/>
      <c r="D37" s="68"/>
      <c r="E37" s="68"/>
      <c r="F37" s="68"/>
      <c r="G37" s="68"/>
      <c r="H37" s="68"/>
    </row>
    <row r="38" spans="1:8" ht="21" customHeight="1" x14ac:dyDescent="0.25">
      <c r="A38" s="107"/>
      <c r="B38" s="52"/>
      <c r="C38" s="61" t="s">
        <v>94</v>
      </c>
      <c r="D38" s="61"/>
      <c r="E38" s="12"/>
      <c r="F38" s="12"/>
      <c r="G38" s="12"/>
      <c r="H38" s="12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12"/>
      <c r="B40" s="113"/>
      <c r="C40" s="108"/>
      <c r="D40" s="108"/>
      <c r="E40" s="317"/>
      <c r="F40" s="317"/>
      <c r="G40" s="317"/>
    </row>
    <row r="41" spans="1:8" ht="21" customHeight="1" x14ac:dyDescent="0.25">
      <c r="A41" s="112"/>
      <c r="B41" s="113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1"/>
      <c r="C44" s="108"/>
      <c r="D44" s="108"/>
      <c r="E44" s="109"/>
      <c r="F44" s="107"/>
      <c r="G44" s="107"/>
    </row>
    <row r="45" spans="1:8" ht="21" customHeight="1" x14ac:dyDescent="0.25">
      <c r="A45" s="107"/>
      <c r="B45" s="114"/>
      <c r="C45" s="108"/>
      <c r="D45" s="108"/>
      <c r="E45" s="109"/>
      <c r="F45" s="115"/>
      <c r="G45" s="107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10"/>
    </row>
    <row r="48" spans="1:8" ht="21" customHeight="1" x14ac:dyDescent="0.25">
      <c r="A48" s="107"/>
      <c r="B48" s="111"/>
      <c r="C48" s="108"/>
      <c r="D48" s="108"/>
      <c r="E48" s="109"/>
      <c r="F48" s="107"/>
      <c r="G48" s="107"/>
    </row>
    <row r="49" spans="1:7" ht="24" customHeight="1" x14ac:dyDescent="0.25">
      <c r="A49" s="107"/>
      <c r="B49" s="127"/>
      <c r="C49" s="127"/>
      <c r="D49" s="127"/>
      <c r="E49" s="127"/>
      <c r="F49" s="127"/>
      <c r="G49" s="128"/>
    </row>
    <row r="50" spans="1:7" s="12" customFormat="1" ht="30.75" customHeight="1" x14ac:dyDescent="0.25">
      <c r="A50" s="314"/>
      <c r="B50" s="314"/>
      <c r="C50" s="314"/>
      <c r="D50" s="314"/>
      <c r="E50" s="314"/>
      <c r="F50" s="314"/>
      <c r="G50" s="314"/>
    </row>
    <row r="51" spans="1:7" s="13" customFormat="1" x14ac:dyDescent="0.25">
      <c r="A51" s="61"/>
      <c r="B51" s="61"/>
    </row>
    <row r="52" spans="1:7" s="12" customFormat="1" x14ac:dyDescent="0.25"/>
    <row r="53" spans="1:7" s="12" customFormat="1" x14ac:dyDescent="0.25">
      <c r="A53" s="52"/>
      <c r="B53" s="61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28515625" customWidth="1"/>
    <col min="9" max="9" width="11.7109375" bestFit="1" customWidth="1"/>
  </cols>
  <sheetData>
    <row r="1" spans="1:8" x14ac:dyDescent="0.25">
      <c r="E1" s="311" t="s">
        <v>62</v>
      </c>
      <c r="F1" s="311"/>
      <c r="G1" s="311"/>
    </row>
    <row r="2" spans="1:8" x14ac:dyDescent="0.25">
      <c r="E2" s="311" t="s">
        <v>92</v>
      </c>
      <c r="F2" s="311"/>
      <c r="G2" s="311"/>
    </row>
    <row r="3" spans="1:8" x14ac:dyDescent="0.25">
      <c r="E3" s="300" t="s">
        <v>264</v>
      </c>
      <c r="F3" s="300"/>
      <c r="G3" s="300"/>
    </row>
    <row r="4" spans="1:8" ht="15" x14ac:dyDescent="0.25">
      <c r="A4" s="315" t="s">
        <v>122</v>
      </c>
      <c r="B4" s="315"/>
      <c r="C4" s="315"/>
      <c r="D4" s="315"/>
      <c r="E4" s="315"/>
      <c r="F4" s="315"/>
      <c r="G4" s="315"/>
    </row>
    <row r="5" spans="1:8" ht="16.5" thickBot="1" x14ac:dyDescent="0.3">
      <c r="A5" s="316" t="s">
        <v>226</v>
      </c>
      <c r="B5" s="316"/>
      <c r="C5" s="316"/>
      <c r="D5" s="316"/>
      <c r="E5" s="316"/>
      <c r="F5" s="316"/>
      <c r="G5" s="316"/>
    </row>
    <row r="6" spans="1:8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156</v>
      </c>
      <c r="F6" s="116" t="s">
        <v>5</v>
      </c>
      <c r="G6" s="116" t="s">
        <v>6</v>
      </c>
    </row>
    <row r="7" spans="1:8" ht="18.75" customHeight="1" x14ac:dyDescent="0.25">
      <c r="A7" s="81">
        <v>1</v>
      </c>
      <c r="B7" s="88" t="s">
        <v>162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81">
        <f>E7+F7</f>
        <v>173000</v>
      </c>
      <c r="H7">
        <v>82600</v>
      </c>
    </row>
    <row r="8" spans="1:8" ht="18.75" customHeight="1" x14ac:dyDescent="0.25">
      <c r="A8" s="81">
        <v>2</v>
      </c>
      <c r="B8" s="88" t="s">
        <v>25</v>
      </c>
      <c r="C8" s="83">
        <v>0.5</v>
      </c>
      <c r="D8" s="83">
        <v>110000</v>
      </c>
      <c r="E8" s="82">
        <f t="shared" ref="E8:E32" si="0">D8*C8</f>
        <v>55000</v>
      </c>
      <c r="F8" s="81">
        <f t="shared" ref="F8:F32" si="1">8000*C8</f>
        <v>4000</v>
      </c>
      <c r="G8" s="81">
        <f t="shared" ref="G8:G32" si="2">E8+F8</f>
        <v>59000</v>
      </c>
      <c r="H8">
        <v>41300</v>
      </c>
    </row>
    <row r="9" spans="1:8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  <c r="H9">
        <v>41300</v>
      </c>
    </row>
    <row r="10" spans="1:8" ht="18.75" customHeight="1" x14ac:dyDescent="0.25">
      <c r="A10" s="81">
        <v>4</v>
      </c>
      <c r="B10" s="88" t="s">
        <v>37</v>
      </c>
      <c r="C10" s="83">
        <v>0.56000000000000005</v>
      </c>
      <c r="D10" s="83">
        <v>109000</v>
      </c>
      <c r="E10" s="82">
        <f t="shared" si="0"/>
        <v>61040.000000000007</v>
      </c>
      <c r="F10" s="81">
        <f t="shared" si="1"/>
        <v>4480</v>
      </c>
      <c r="G10" s="81">
        <f t="shared" si="2"/>
        <v>65520.000000000007</v>
      </c>
      <c r="H10">
        <v>46256</v>
      </c>
    </row>
    <row r="11" spans="1:8" ht="18.75" customHeight="1" x14ac:dyDescent="0.25">
      <c r="A11" s="81">
        <v>5</v>
      </c>
      <c r="B11" s="88" t="s">
        <v>37</v>
      </c>
      <c r="C11" s="83">
        <v>0.56000000000000005</v>
      </c>
      <c r="D11" s="83">
        <v>109000</v>
      </c>
      <c r="E11" s="82">
        <f t="shared" si="0"/>
        <v>61040.000000000007</v>
      </c>
      <c r="F11" s="81">
        <f t="shared" si="1"/>
        <v>4480</v>
      </c>
      <c r="G11" s="81">
        <f t="shared" si="2"/>
        <v>65520.000000000007</v>
      </c>
      <c r="H11">
        <v>46256</v>
      </c>
    </row>
    <row r="12" spans="1:8" ht="18.75" customHeight="1" x14ac:dyDescent="0.25">
      <c r="A12" s="81">
        <v>6</v>
      </c>
      <c r="B12" s="88" t="s">
        <v>37</v>
      </c>
      <c r="C12" s="83">
        <v>0.56000000000000005</v>
      </c>
      <c r="D12" s="83">
        <v>109000</v>
      </c>
      <c r="E12" s="82">
        <f t="shared" si="0"/>
        <v>61040.000000000007</v>
      </c>
      <c r="F12" s="81">
        <f t="shared" si="1"/>
        <v>4480</v>
      </c>
      <c r="G12" s="81">
        <f t="shared" si="2"/>
        <v>65520.000000000007</v>
      </c>
      <c r="H12">
        <v>46256</v>
      </c>
    </row>
    <row r="13" spans="1:8" ht="18.75" customHeight="1" x14ac:dyDescent="0.25">
      <c r="A13" s="81">
        <v>7</v>
      </c>
      <c r="B13" s="88" t="s">
        <v>37</v>
      </c>
      <c r="C13" s="83">
        <v>0.56000000000000005</v>
      </c>
      <c r="D13" s="83">
        <v>109000</v>
      </c>
      <c r="E13" s="82">
        <f t="shared" si="0"/>
        <v>61040.000000000007</v>
      </c>
      <c r="F13" s="81">
        <f t="shared" si="1"/>
        <v>4480</v>
      </c>
      <c r="G13" s="81">
        <f t="shared" si="2"/>
        <v>65520.000000000007</v>
      </c>
      <c r="H13">
        <v>46256</v>
      </c>
    </row>
    <row r="14" spans="1:8" ht="18.75" customHeight="1" x14ac:dyDescent="0.25">
      <c r="A14" s="81">
        <v>8</v>
      </c>
      <c r="B14" s="88" t="s">
        <v>37</v>
      </c>
      <c r="C14" s="83">
        <v>0.56000000000000005</v>
      </c>
      <c r="D14" s="83">
        <v>109000</v>
      </c>
      <c r="E14" s="82">
        <f t="shared" si="0"/>
        <v>61040.000000000007</v>
      </c>
      <c r="F14" s="81">
        <f t="shared" si="1"/>
        <v>4480</v>
      </c>
      <c r="G14" s="81">
        <f t="shared" si="2"/>
        <v>65520.000000000007</v>
      </c>
      <c r="H14">
        <v>46256</v>
      </c>
    </row>
    <row r="15" spans="1:8" ht="18.75" customHeight="1" x14ac:dyDescent="0.25">
      <c r="A15" s="81">
        <v>9</v>
      </c>
      <c r="B15" s="88" t="s">
        <v>37</v>
      </c>
      <c r="C15" s="83">
        <v>0.56000000000000005</v>
      </c>
      <c r="D15" s="83">
        <v>109000</v>
      </c>
      <c r="E15" s="82">
        <f t="shared" si="0"/>
        <v>61040.000000000007</v>
      </c>
      <c r="F15" s="81">
        <f t="shared" si="1"/>
        <v>4480</v>
      </c>
      <c r="G15" s="81">
        <f t="shared" si="2"/>
        <v>65520.000000000007</v>
      </c>
      <c r="H15">
        <v>46256</v>
      </c>
    </row>
    <row r="16" spans="1:8" ht="18.75" customHeight="1" x14ac:dyDescent="0.25">
      <c r="A16" s="81">
        <v>10</v>
      </c>
      <c r="B16" s="84" t="s">
        <v>157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H16">
        <v>41300</v>
      </c>
    </row>
    <row r="17" spans="1:9" ht="18.75" customHeight="1" x14ac:dyDescent="0.25">
      <c r="A17" s="81">
        <v>11</v>
      </c>
      <c r="B17" s="84" t="s">
        <v>157</v>
      </c>
      <c r="C17" s="83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9" ht="18.75" customHeight="1" x14ac:dyDescent="0.25">
      <c r="A18" s="81">
        <v>12</v>
      </c>
      <c r="B18" s="84" t="s">
        <v>157</v>
      </c>
      <c r="C18" s="83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  <c r="H18">
        <v>41300</v>
      </c>
    </row>
    <row r="19" spans="1:9" ht="18.75" customHeight="1" x14ac:dyDescent="0.25">
      <c r="A19" s="81">
        <v>13</v>
      </c>
      <c r="B19" s="84" t="s">
        <v>157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  <c r="H19">
        <v>41300</v>
      </c>
    </row>
    <row r="20" spans="1:9" ht="18.75" customHeight="1" x14ac:dyDescent="0.25">
      <c r="A20" s="81">
        <v>14</v>
      </c>
      <c r="B20" s="84" t="s">
        <v>157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H20">
        <v>41300</v>
      </c>
    </row>
    <row r="21" spans="1:9" ht="18.75" customHeight="1" x14ac:dyDescent="0.25">
      <c r="A21" s="81">
        <v>15</v>
      </c>
      <c r="B21" s="84" t="s">
        <v>157</v>
      </c>
      <c r="C21" s="83">
        <v>0.5</v>
      </c>
      <c r="D21" s="83">
        <v>109000</v>
      </c>
      <c r="E21" s="82">
        <f t="shared" si="0"/>
        <v>54500</v>
      </c>
      <c r="F21" s="81">
        <f t="shared" si="1"/>
        <v>4000</v>
      </c>
      <c r="G21" s="81">
        <f t="shared" si="2"/>
        <v>58500</v>
      </c>
      <c r="H21">
        <v>41300</v>
      </c>
    </row>
    <row r="22" spans="1:9" ht="18.75" customHeight="1" x14ac:dyDescent="0.25">
      <c r="A22" s="81">
        <v>16</v>
      </c>
      <c r="B22" s="84" t="s">
        <v>158</v>
      </c>
      <c r="C22" s="83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  <c r="H22">
        <v>41300</v>
      </c>
    </row>
    <row r="23" spans="1:9" ht="18.75" customHeight="1" x14ac:dyDescent="0.25">
      <c r="A23" s="81">
        <v>17</v>
      </c>
      <c r="B23" s="84" t="s">
        <v>36</v>
      </c>
      <c r="C23" s="83">
        <v>1</v>
      </c>
      <c r="D23" s="83">
        <v>109000</v>
      </c>
      <c r="E23" s="82">
        <f t="shared" si="0"/>
        <v>109000</v>
      </c>
      <c r="F23" s="81">
        <f t="shared" si="1"/>
        <v>8000</v>
      </c>
      <c r="G23" s="81">
        <f t="shared" si="2"/>
        <v>117000</v>
      </c>
      <c r="H23">
        <v>82600</v>
      </c>
    </row>
    <row r="24" spans="1:9" ht="18.75" customHeight="1" x14ac:dyDescent="0.25">
      <c r="A24" s="81">
        <v>18</v>
      </c>
      <c r="B24" s="84" t="s">
        <v>30</v>
      </c>
      <c r="C24" s="83">
        <v>0.75</v>
      </c>
      <c r="D24" s="83">
        <v>109000</v>
      </c>
      <c r="E24" s="82">
        <f t="shared" si="0"/>
        <v>81750</v>
      </c>
      <c r="F24" s="81">
        <f t="shared" si="1"/>
        <v>6000</v>
      </c>
      <c r="G24" s="81">
        <f t="shared" si="2"/>
        <v>87750</v>
      </c>
      <c r="H24">
        <f>C24*75000+5700</f>
        <v>61950</v>
      </c>
    </row>
    <row r="25" spans="1:9" ht="18.75" customHeight="1" x14ac:dyDescent="0.25">
      <c r="A25" s="81">
        <v>19</v>
      </c>
      <c r="B25" s="84" t="s">
        <v>11</v>
      </c>
      <c r="C25" s="83">
        <v>0.5</v>
      </c>
      <c r="D25" s="83">
        <v>109000</v>
      </c>
      <c r="E25" s="82">
        <f t="shared" si="0"/>
        <v>54500</v>
      </c>
      <c r="F25" s="81">
        <f t="shared" si="1"/>
        <v>4000</v>
      </c>
      <c r="G25" s="81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81">
        <v>20</v>
      </c>
      <c r="B26" s="117" t="s">
        <v>40</v>
      </c>
      <c r="C26" s="83">
        <v>1</v>
      </c>
      <c r="D26" s="83">
        <v>109000</v>
      </c>
      <c r="E26" s="82">
        <f t="shared" si="0"/>
        <v>109000</v>
      </c>
      <c r="F26" s="81">
        <f t="shared" si="1"/>
        <v>8000</v>
      </c>
      <c r="G26" s="81">
        <f t="shared" si="2"/>
        <v>117000</v>
      </c>
      <c r="H26">
        <v>82600</v>
      </c>
    </row>
    <row r="27" spans="1:9" ht="18.75" customHeight="1" x14ac:dyDescent="0.25">
      <c r="A27" s="81">
        <v>21</v>
      </c>
      <c r="B27" s="117" t="s">
        <v>41</v>
      </c>
      <c r="C27" s="83">
        <v>0.5</v>
      </c>
      <c r="D27" s="83">
        <v>109000</v>
      </c>
      <c r="E27" s="82">
        <f t="shared" si="0"/>
        <v>54500</v>
      </c>
      <c r="F27" s="81">
        <f t="shared" si="1"/>
        <v>4000</v>
      </c>
      <c r="G27" s="81">
        <f t="shared" si="2"/>
        <v>58500</v>
      </c>
      <c r="H27">
        <v>41300</v>
      </c>
    </row>
    <row r="28" spans="1:9" ht="18.75" customHeight="1" x14ac:dyDescent="0.25">
      <c r="A28" s="81">
        <v>22</v>
      </c>
      <c r="B28" s="117" t="s">
        <v>159</v>
      </c>
      <c r="C28" s="83">
        <v>0.5</v>
      </c>
      <c r="D28" s="83">
        <v>109000</v>
      </c>
      <c r="E28" s="82">
        <f t="shared" si="0"/>
        <v>54500</v>
      </c>
      <c r="F28" s="81">
        <f t="shared" si="1"/>
        <v>4000</v>
      </c>
      <c r="G28" s="81">
        <f t="shared" si="2"/>
        <v>58500</v>
      </c>
      <c r="H28">
        <v>41300</v>
      </c>
    </row>
    <row r="29" spans="1:9" ht="18.75" customHeight="1" x14ac:dyDescent="0.25">
      <c r="A29" s="81">
        <v>23</v>
      </c>
      <c r="B29" s="117" t="s">
        <v>160</v>
      </c>
      <c r="C29" s="83">
        <v>0.75</v>
      </c>
      <c r="D29" s="83">
        <v>109000</v>
      </c>
      <c r="E29" s="82">
        <f t="shared" si="0"/>
        <v>81750</v>
      </c>
      <c r="F29" s="81">
        <f t="shared" si="1"/>
        <v>6000</v>
      </c>
      <c r="G29" s="81">
        <f t="shared" si="2"/>
        <v>87750</v>
      </c>
      <c r="H29">
        <v>61950</v>
      </c>
    </row>
    <row r="30" spans="1:9" ht="18.75" customHeight="1" x14ac:dyDescent="0.25">
      <c r="A30" s="81">
        <v>24</v>
      </c>
      <c r="B30" s="117" t="s">
        <v>161</v>
      </c>
      <c r="C30" s="83">
        <v>1</v>
      </c>
      <c r="D30" s="83">
        <v>109000</v>
      </c>
      <c r="E30" s="82">
        <f t="shared" si="0"/>
        <v>109000</v>
      </c>
      <c r="F30" s="81">
        <f t="shared" si="1"/>
        <v>8000</v>
      </c>
      <c r="G30" s="81">
        <f t="shared" si="2"/>
        <v>117000</v>
      </c>
      <c r="H30">
        <v>82600</v>
      </c>
    </row>
    <row r="31" spans="1:9" ht="18.75" customHeight="1" x14ac:dyDescent="0.25">
      <c r="A31" s="81">
        <v>25</v>
      </c>
      <c r="B31" s="117" t="s">
        <v>22</v>
      </c>
      <c r="C31" s="83">
        <v>0.5</v>
      </c>
      <c r="D31" s="83">
        <v>109000</v>
      </c>
      <c r="E31" s="82">
        <f t="shared" si="0"/>
        <v>54500</v>
      </c>
      <c r="F31" s="81">
        <f t="shared" si="1"/>
        <v>4000</v>
      </c>
      <c r="G31" s="81">
        <f t="shared" si="2"/>
        <v>58500</v>
      </c>
      <c r="H31">
        <v>41300</v>
      </c>
    </row>
    <row r="32" spans="1:9" ht="18.75" customHeight="1" x14ac:dyDescent="0.25">
      <c r="A32" s="81">
        <v>26</v>
      </c>
      <c r="B32" s="117" t="s">
        <v>206</v>
      </c>
      <c r="C32" s="83">
        <v>0.5</v>
      </c>
      <c r="D32" s="83">
        <v>109000</v>
      </c>
      <c r="E32" s="82">
        <f t="shared" si="0"/>
        <v>54500</v>
      </c>
      <c r="F32" s="81">
        <f t="shared" si="1"/>
        <v>4000</v>
      </c>
      <c r="G32" s="81">
        <f t="shared" si="2"/>
        <v>58500</v>
      </c>
      <c r="H32">
        <v>41300</v>
      </c>
    </row>
    <row r="33" spans="1:9" ht="18.75" customHeight="1" x14ac:dyDescent="0.25">
      <c r="A33" s="81"/>
      <c r="B33" s="119" t="s">
        <v>149</v>
      </c>
      <c r="C33" s="119">
        <f t="shared" ref="C33:H33" si="3">SUM(C7:C32)</f>
        <v>15.860000000000001</v>
      </c>
      <c r="D33" s="119">
        <f t="shared" si="3"/>
        <v>2891000</v>
      </c>
      <c r="E33" s="119">
        <f t="shared" si="3"/>
        <v>1785240</v>
      </c>
      <c r="F33" s="119">
        <f t="shared" si="3"/>
        <v>126880</v>
      </c>
      <c r="G33" s="119">
        <f t="shared" si="3"/>
        <v>1912120</v>
      </c>
      <c r="H33" s="119">
        <f t="shared" si="3"/>
        <v>1310036</v>
      </c>
      <c r="I33" s="207"/>
    </row>
    <row r="34" spans="1:9" ht="18.75" customHeight="1" x14ac:dyDescent="0.25">
      <c r="A34" s="107"/>
      <c r="B34" s="129"/>
      <c r="C34" s="129"/>
      <c r="D34" s="129"/>
      <c r="E34" s="129"/>
      <c r="F34" s="129"/>
      <c r="G34" s="129"/>
    </row>
    <row r="35" spans="1:9" ht="18.75" customHeight="1" x14ac:dyDescent="0.25">
      <c r="A35" s="107"/>
      <c r="B35" s="129"/>
      <c r="C35" s="129"/>
      <c r="D35" s="129"/>
      <c r="E35" s="129"/>
      <c r="F35" s="129"/>
      <c r="G35" s="129"/>
    </row>
    <row r="36" spans="1:9" ht="33" customHeight="1" x14ac:dyDescent="0.25">
      <c r="A36" s="107"/>
      <c r="B36" s="309" t="s">
        <v>188</v>
      </c>
      <c r="C36" s="309"/>
      <c r="D36" s="309"/>
      <c r="E36" s="309"/>
      <c r="F36" s="309"/>
      <c r="G36" s="309"/>
      <c r="H36" s="309"/>
    </row>
    <row r="37" spans="1:9" ht="21" customHeight="1" x14ac:dyDescent="0.25">
      <c r="A37" s="107"/>
      <c r="B37" s="61"/>
      <c r="C37" s="61" t="s">
        <v>93</v>
      </c>
      <c r="D37" s="61"/>
      <c r="E37" s="13"/>
      <c r="F37" s="13"/>
      <c r="G37" s="13"/>
      <c r="H37" s="13"/>
    </row>
    <row r="38" spans="1:9" ht="21" customHeight="1" x14ac:dyDescent="0.25">
      <c r="A38" s="107"/>
      <c r="B38" s="68" t="s">
        <v>23</v>
      </c>
      <c r="C38" s="68"/>
      <c r="D38" s="68"/>
      <c r="E38" s="68"/>
      <c r="F38" s="68"/>
      <c r="G38" s="68"/>
      <c r="H38" s="68"/>
    </row>
    <row r="39" spans="1:9" ht="21" customHeight="1" x14ac:dyDescent="0.25">
      <c r="A39" s="107"/>
      <c r="B39" s="52"/>
      <c r="C39" s="61" t="s">
        <v>94</v>
      </c>
      <c r="D39" s="61"/>
      <c r="E39" s="12"/>
      <c r="F39" s="12"/>
      <c r="G39" s="12"/>
      <c r="H39" s="12"/>
    </row>
    <row r="40" spans="1:9" ht="21" customHeight="1" x14ac:dyDescent="0.25">
      <c r="A40" s="107"/>
      <c r="B40" s="111"/>
      <c r="C40" s="108"/>
      <c r="D40" s="108"/>
      <c r="E40" s="109"/>
      <c r="F40" s="107"/>
      <c r="G40" s="107"/>
    </row>
    <row r="41" spans="1:9" ht="21" customHeight="1" x14ac:dyDescent="0.25">
      <c r="A41" s="112"/>
      <c r="B41" s="113"/>
      <c r="C41" s="108"/>
      <c r="D41" s="108"/>
      <c r="E41" s="317"/>
      <c r="F41" s="317"/>
      <c r="G41" s="317"/>
    </row>
    <row r="42" spans="1:9" ht="21" customHeight="1" x14ac:dyDescent="0.25">
      <c r="A42" s="112"/>
      <c r="B42" s="113"/>
      <c r="C42" s="108"/>
      <c r="D42" s="108"/>
      <c r="E42" s="109"/>
      <c r="F42" s="107"/>
      <c r="G42" s="107"/>
    </row>
    <row r="43" spans="1:9" ht="21" customHeight="1" x14ac:dyDescent="0.25">
      <c r="A43" s="107"/>
      <c r="B43" s="111"/>
      <c r="C43" s="108"/>
      <c r="D43" s="108"/>
      <c r="E43" s="109"/>
      <c r="F43" s="107"/>
      <c r="G43" s="107"/>
    </row>
    <row r="44" spans="1:9" ht="21" customHeight="1" x14ac:dyDescent="0.25">
      <c r="A44" s="107"/>
      <c r="B44" s="111"/>
      <c r="C44" s="108"/>
      <c r="D44" s="108"/>
      <c r="E44" s="109"/>
      <c r="F44" s="107"/>
      <c r="G44" s="107"/>
    </row>
    <row r="45" spans="1:9" ht="21" customHeight="1" x14ac:dyDescent="0.25">
      <c r="A45" s="107"/>
      <c r="B45" s="111"/>
      <c r="C45" s="108"/>
      <c r="D45" s="108"/>
      <c r="E45" s="109"/>
      <c r="F45" s="107"/>
      <c r="G45" s="107"/>
    </row>
    <row r="46" spans="1:9" ht="21" customHeight="1" x14ac:dyDescent="0.25">
      <c r="A46" s="107"/>
      <c r="B46" s="114"/>
      <c r="C46" s="108"/>
      <c r="D46" s="108"/>
      <c r="E46" s="109"/>
      <c r="F46" s="115"/>
      <c r="G46" s="107"/>
    </row>
    <row r="47" spans="1:9" ht="21" customHeight="1" x14ac:dyDescent="0.25">
      <c r="A47" s="107"/>
      <c r="B47" s="111"/>
      <c r="C47" s="108"/>
      <c r="D47" s="108"/>
      <c r="E47" s="109"/>
      <c r="F47" s="107"/>
      <c r="G47" s="110"/>
    </row>
    <row r="48" spans="1:9" ht="21" customHeight="1" x14ac:dyDescent="0.25">
      <c r="A48" s="107"/>
      <c r="B48" s="111"/>
      <c r="C48" s="108"/>
      <c r="D48" s="108"/>
      <c r="E48" s="109"/>
      <c r="F48" s="107"/>
      <c r="G48" s="110"/>
    </row>
    <row r="49" spans="1:7" ht="21" customHeight="1" x14ac:dyDescent="0.25">
      <c r="A49" s="107"/>
      <c r="B49" s="111"/>
      <c r="C49" s="108"/>
      <c r="D49" s="108"/>
      <c r="E49" s="109"/>
      <c r="F49" s="107"/>
      <c r="G49" s="107"/>
    </row>
    <row r="50" spans="1:7" ht="24" customHeight="1" x14ac:dyDescent="0.25">
      <c r="A50" s="107"/>
      <c r="B50" s="127"/>
      <c r="C50" s="127"/>
      <c r="D50" s="127"/>
      <c r="E50" s="127"/>
      <c r="F50" s="127"/>
      <c r="G50" s="128"/>
    </row>
    <row r="51" spans="1:7" s="12" customFormat="1" ht="30.75" customHeight="1" x14ac:dyDescent="0.25">
      <c r="A51" s="314"/>
      <c r="B51" s="314"/>
      <c r="C51" s="314"/>
      <c r="D51" s="314"/>
      <c r="E51" s="314"/>
      <c r="F51" s="314"/>
      <c r="G51" s="314"/>
    </row>
    <row r="52" spans="1:7" s="13" customFormat="1" x14ac:dyDescent="0.25">
      <c r="A52" s="61"/>
      <c r="B52" s="61"/>
    </row>
    <row r="53" spans="1:7" s="12" customFormat="1" x14ac:dyDescent="0.25"/>
    <row r="54" spans="1:7" s="12" customFormat="1" x14ac:dyDescent="0.25">
      <c r="A54" s="52"/>
      <c r="B54" s="61"/>
    </row>
    <row r="55" spans="1:7" x14ac:dyDescent="0.25">
      <c r="A55" s="15"/>
      <c r="B55" s="15"/>
      <c r="C55" s="15"/>
      <c r="D55" s="15"/>
      <c r="E55" s="15"/>
      <c r="F55" s="15"/>
      <c r="G55" s="15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.28515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8" x14ac:dyDescent="0.25">
      <c r="E1" s="311" t="s">
        <v>62</v>
      </c>
      <c r="F1" s="311"/>
      <c r="G1" s="311"/>
    </row>
    <row r="2" spans="1:8" x14ac:dyDescent="0.25">
      <c r="A2" s="197"/>
      <c r="B2" s="197"/>
      <c r="C2" s="197"/>
      <c r="D2" s="197"/>
      <c r="E2" s="318" t="s">
        <v>92</v>
      </c>
      <c r="F2" s="318"/>
      <c r="G2" s="318"/>
      <c r="H2" s="146"/>
    </row>
    <row r="3" spans="1:8" x14ac:dyDescent="0.25">
      <c r="A3" s="197"/>
      <c r="B3" s="197"/>
      <c r="C3" s="197"/>
      <c r="D3" s="197"/>
      <c r="E3" s="319" t="s">
        <v>264</v>
      </c>
      <c r="F3" s="319"/>
      <c r="G3" s="319"/>
      <c r="H3" s="146"/>
    </row>
    <row r="4" spans="1:8" ht="15" x14ac:dyDescent="0.25">
      <c r="A4" s="320" t="s">
        <v>122</v>
      </c>
      <c r="B4" s="320"/>
      <c r="C4" s="320"/>
      <c r="D4" s="320"/>
      <c r="E4" s="320"/>
      <c r="F4" s="320"/>
      <c r="G4" s="320"/>
      <c r="H4" s="146"/>
    </row>
    <row r="5" spans="1:8" ht="16.5" thickBot="1" x14ac:dyDescent="0.3">
      <c r="A5" s="321" t="s">
        <v>227</v>
      </c>
      <c r="B5" s="321"/>
      <c r="C5" s="321"/>
      <c r="D5" s="321"/>
      <c r="E5" s="321"/>
      <c r="F5" s="321"/>
      <c r="G5" s="321"/>
      <c r="H5" s="146"/>
    </row>
    <row r="6" spans="1:8" ht="110.25" x14ac:dyDescent="0.25">
      <c r="A6" s="198" t="s">
        <v>1</v>
      </c>
      <c r="B6" s="198" t="s">
        <v>18</v>
      </c>
      <c r="C6" s="198" t="s">
        <v>19</v>
      </c>
      <c r="D6" s="198" t="s">
        <v>20</v>
      </c>
      <c r="E6" s="198" t="s">
        <v>163</v>
      </c>
      <c r="F6" s="198" t="s">
        <v>5</v>
      </c>
      <c r="G6" s="198" t="s">
        <v>6</v>
      </c>
      <c r="H6" s="146"/>
    </row>
    <row r="7" spans="1:8" ht="18.75" customHeight="1" x14ac:dyDescent="0.25">
      <c r="A7" s="82">
        <v>1</v>
      </c>
      <c r="B7" s="147" t="s">
        <v>24</v>
      </c>
      <c r="C7" s="83">
        <v>1</v>
      </c>
      <c r="D7" s="83">
        <v>143000</v>
      </c>
      <c r="E7" s="82">
        <f>C7*D7</f>
        <v>143000</v>
      </c>
      <c r="F7" s="82">
        <f>8000*C7</f>
        <v>8000</v>
      </c>
      <c r="G7" s="82">
        <f>E7+F7</f>
        <v>151000</v>
      </c>
      <c r="H7" s="146">
        <v>82600</v>
      </c>
    </row>
    <row r="8" spans="1:8" ht="35.450000000000003" customHeight="1" x14ac:dyDescent="0.25">
      <c r="A8" s="82"/>
      <c r="B8" s="185" t="s">
        <v>189</v>
      </c>
      <c r="C8" s="83">
        <v>0.25</v>
      </c>
      <c r="D8" s="83">
        <v>114000</v>
      </c>
      <c r="E8" s="82">
        <f t="shared" ref="E8:E23" si="0">C8*D8</f>
        <v>28500</v>
      </c>
      <c r="F8" s="82">
        <f>8000*C8</f>
        <v>2000</v>
      </c>
      <c r="G8" s="82">
        <f>E8+F8</f>
        <v>30500</v>
      </c>
      <c r="H8" s="146">
        <f>75000*C8+1900</f>
        <v>20650</v>
      </c>
    </row>
    <row r="9" spans="1:8" s="146" customFormat="1" ht="18.75" customHeight="1" x14ac:dyDescent="0.25">
      <c r="A9" s="82">
        <v>2</v>
      </c>
      <c r="B9" s="147" t="s">
        <v>193</v>
      </c>
      <c r="C9" s="83">
        <v>0.5</v>
      </c>
      <c r="D9" s="83">
        <v>114000</v>
      </c>
      <c r="E9" s="82">
        <f t="shared" si="0"/>
        <v>57000</v>
      </c>
      <c r="F9" s="82">
        <f t="shared" ref="F9:F23" si="1">8000*C9</f>
        <v>4000</v>
      </c>
      <c r="G9" s="82">
        <f t="shared" ref="G9:G23" si="2">E9+F9</f>
        <v>61000</v>
      </c>
      <c r="H9" s="146">
        <v>41300</v>
      </c>
    </row>
    <row r="10" spans="1:8" ht="18.75" customHeight="1" x14ac:dyDescent="0.25">
      <c r="A10" s="82">
        <v>3</v>
      </c>
      <c r="B10" s="147" t="s">
        <v>37</v>
      </c>
      <c r="C10" s="83">
        <v>1</v>
      </c>
      <c r="D10" s="83">
        <v>109000</v>
      </c>
      <c r="E10" s="82">
        <f t="shared" si="0"/>
        <v>109000</v>
      </c>
      <c r="F10" s="82">
        <f t="shared" si="1"/>
        <v>8000</v>
      </c>
      <c r="G10" s="82">
        <f t="shared" si="2"/>
        <v>117000</v>
      </c>
      <c r="H10" s="146">
        <v>82600</v>
      </c>
    </row>
    <row r="11" spans="1:8" s="146" customFormat="1" ht="18.75" customHeight="1" x14ac:dyDescent="0.25">
      <c r="A11" s="82">
        <v>4</v>
      </c>
      <c r="B11" s="147" t="s">
        <v>167</v>
      </c>
      <c r="C11" s="83">
        <v>1</v>
      </c>
      <c r="D11" s="83">
        <v>109000</v>
      </c>
      <c r="E11" s="82">
        <f t="shared" si="0"/>
        <v>109000</v>
      </c>
      <c r="F11" s="82">
        <f t="shared" si="1"/>
        <v>8000</v>
      </c>
      <c r="G11" s="82">
        <f t="shared" si="2"/>
        <v>117000</v>
      </c>
      <c r="H11" s="146">
        <v>82600</v>
      </c>
    </row>
    <row r="12" spans="1:8" ht="18.75" customHeight="1" x14ac:dyDescent="0.25">
      <c r="A12" s="82">
        <v>5</v>
      </c>
      <c r="B12" s="147" t="s">
        <v>164</v>
      </c>
      <c r="C12" s="83">
        <v>0.5</v>
      </c>
      <c r="D12" s="83">
        <v>109000</v>
      </c>
      <c r="E12" s="82">
        <f t="shared" si="0"/>
        <v>54500</v>
      </c>
      <c r="F12" s="82">
        <f t="shared" si="1"/>
        <v>4000</v>
      </c>
      <c r="G12" s="82">
        <f t="shared" si="2"/>
        <v>58500</v>
      </c>
      <c r="H12" s="146">
        <v>41300</v>
      </c>
    </row>
    <row r="13" spans="1:8" ht="18.75" customHeight="1" x14ac:dyDescent="0.25">
      <c r="A13" s="82">
        <v>6</v>
      </c>
      <c r="B13" s="147" t="s">
        <v>40</v>
      </c>
      <c r="C13" s="83">
        <v>1</v>
      </c>
      <c r="D13" s="83">
        <v>109000</v>
      </c>
      <c r="E13" s="82">
        <f t="shared" si="0"/>
        <v>109000</v>
      </c>
      <c r="F13" s="82">
        <f t="shared" si="1"/>
        <v>8000</v>
      </c>
      <c r="G13" s="82">
        <f t="shared" si="2"/>
        <v>117000</v>
      </c>
      <c r="H13" s="146">
        <v>82600</v>
      </c>
    </row>
    <row r="14" spans="1:8" ht="18.75" customHeight="1" x14ac:dyDescent="0.25">
      <c r="A14" s="82">
        <v>7</v>
      </c>
      <c r="B14" s="147" t="s">
        <v>70</v>
      </c>
      <c r="C14" s="83">
        <v>0.5</v>
      </c>
      <c r="D14" s="83">
        <v>109000</v>
      </c>
      <c r="E14" s="82">
        <f t="shared" si="0"/>
        <v>54500</v>
      </c>
      <c r="F14" s="82">
        <f t="shared" si="1"/>
        <v>4000</v>
      </c>
      <c r="G14" s="82">
        <f t="shared" si="2"/>
        <v>58500</v>
      </c>
      <c r="H14" s="146">
        <v>41300</v>
      </c>
    </row>
    <row r="15" spans="1:8" ht="18.75" customHeight="1" x14ac:dyDescent="0.25">
      <c r="A15" s="82">
        <v>8</v>
      </c>
      <c r="B15" s="147" t="s">
        <v>22</v>
      </c>
      <c r="C15" s="83">
        <v>0.5</v>
      </c>
      <c r="D15" s="83">
        <v>109000</v>
      </c>
      <c r="E15" s="82">
        <f t="shared" si="0"/>
        <v>54500</v>
      </c>
      <c r="F15" s="82">
        <f t="shared" si="1"/>
        <v>4000</v>
      </c>
      <c r="G15" s="82">
        <f t="shared" si="2"/>
        <v>58500</v>
      </c>
      <c r="H15" s="146">
        <v>41300</v>
      </c>
    </row>
    <row r="16" spans="1:8" s="146" customFormat="1" ht="18.75" customHeight="1" x14ac:dyDescent="0.25">
      <c r="A16" s="82">
        <v>9</v>
      </c>
      <c r="B16" s="147" t="s">
        <v>30</v>
      </c>
      <c r="C16" s="83">
        <v>0.25</v>
      </c>
      <c r="D16" s="83">
        <v>109000</v>
      </c>
      <c r="E16" s="82">
        <f t="shared" si="0"/>
        <v>27250</v>
      </c>
      <c r="F16" s="82">
        <f t="shared" si="1"/>
        <v>2000</v>
      </c>
      <c r="G16" s="82">
        <f t="shared" si="2"/>
        <v>29250</v>
      </c>
      <c r="H16" s="146">
        <v>20650</v>
      </c>
    </row>
    <row r="17" spans="1:8" s="146" customFormat="1" ht="18.75" customHeight="1" x14ac:dyDescent="0.25">
      <c r="A17" s="82">
        <v>10</v>
      </c>
      <c r="B17" s="147" t="s">
        <v>154</v>
      </c>
      <c r="C17" s="83">
        <v>0.25</v>
      </c>
      <c r="D17" s="83">
        <v>109000</v>
      </c>
      <c r="E17" s="82">
        <f t="shared" si="0"/>
        <v>27250</v>
      </c>
      <c r="F17" s="82">
        <f t="shared" si="1"/>
        <v>2000</v>
      </c>
      <c r="G17" s="82">
        <f t="shared" si="2"/>
        <v>29250</v>
      </c>
      <c r="H17" s="146">
        <v>20650</v>
      </c>
    </row>
    <row r="18" spans="1:8" s="146" customFormat="1" ht="18.75" customHeight="1" x14ac:dyDescent="0.25">
      <c r="A18" s="82">
        <v>11</v>
      </c>
      <c r="B18" s="147" t="s">
        <v>29</v>
      </c>
      <c r="C18" s="83">
        <v>0.5</v>
      </c>
      <c r="D18" s="83">
        <v>109000</v>
      </c>
      <c r="E18" s="82">
        <f t="shared" si="0"/>
        <v>54500</v>
      </c>
      <c r="F18" s="82">
        <f t="shared" si="1"/>
        <v>4000</v>
      </c>
      <c r="G18" s="82">
        <f t="shared" si="2"/>
        <v>58500</v>
      </c>
      <c r="H18" s="146">
        <v>41300</v>
      </c>
    </row>
    <row r="19" spans="1:8" s="146" customFormat="1" ht="18.75" customHeight="1" x14ac:dyDescent="0.25">
      <c r="A19" s="82">
        <v>12</v>
      </c>
      <c r="B19" s="147" t="s">
        <v>29</v>
      </c>
      <c r="C19" s="83">
        <v>0.5</v>
      </c>
      <c r="D19" s="83">
        <v>109000</v>
      </c>
      <c r="E19" s="82">
        <f t="shared" si="0"/>
        <v>54500</v>
      </c>
      <c r="F19" s="82">
        <f t="shared" si="1"/>
        <v>4000</v>
      </c>
      <c r="G19" s="82">
        <f t="shared" si="2"/>
        <v>58500</v>
      </c>
      <c r="H19" s="146">
        <v>41300</v>
      </c>
    </row>
    <row r="20" spans="1:8" s="146" customFormat="1" ht="18.75" customHeight="1" x14ac:dyDescent="0.25">
      <c r="A20" s="82">
        <v>13</v>
      </c>
      <c r="B20" s="147" t="s">
        <v>204</v>
      </c>
      <c r="C20" s="83">
        <v>1</v>
      </c>
      <c r="D20" s="83">
        <v>109000</v>
      </c>
      <c r="E20" s="82">
        <f t="shared" si="0"/>
        <v>109000</v>
      </c>
      <c r="F20" s="82">
        <f t="shared" si="1"/>
        <v>8000</v>
      </c>
      <c r="G20" s="82">
        <f t="shared" si="2"/>
        <v>117000</v>
      </c>
      <c r="H20" s="146">
        <v>82600</v>
      </c>
    </row>
    <row r="21" spans="1:8" s="146" customFormat="1" ht="18.75" customHeight="1" x14ac:dyDescent="0.25">
      <c r="A21" s="82">
        <v>14</v>
      </c>
      <c r="B21" s="147" t="s">
        <v>263</v>
      </c>
      <c r="C21" s="83">
        <v>0.5</v>
      </c>
      <c r="D21" s="83">
        <v>109000</v>
      </c>
      <c r="E21" s="82">
        <f t="shared" si="0"/>
        <v>54500</v>
      </c>
      <c r="F21" s="82">
        <f t="shared" si="1"/>
        <v>4000</v>
      </c>
      <c r="G21" s="82">
        <f t="shared" si="2"/>
        <v>58500</v>
      </c>
    </row>
    <row r="22" spans="1:8" s="146" customFormat="1" ht="18.75" customHeight="1" x14ac:dyDescent="0.25">
      <c r="A22" s="82">
        <v>15</v>
      </c>
      <c r="B22" s="147" t="s">
        <v>206</v>
      </c>
      <c r="C22" s="83">
        <v>0.25</v>
      </c>
      <c r="D22" s="83">
        <v>109000</v>
      </c>
      <c r="E22" s="82">
        <f t="shared" si="0"/>
        <v>27250</v>
      </c>
      <c r="F22" s="82">
        <f t="shared" si="1"/>
        <v>2000</v>
      </c>
      <c r="G22" s="82">
        <f t="shared" si="2"/>
        <v>29250</v>
      </c>
      <c r="H22" s="146">
        <v>20650</v>
      </c>
    </row>
    <row r="23" spans="1:8" s="146" customFormat="1" ht="18.75" customHeight="1" x14ac:dyDescent="0.25">
      <c r="A23" s="82">
        <v>16</v>
      </c>
      <c r="B23" s="147" t="s">
        <v>238</v>
      </c>
      <c r="C23" s="83">
        <v>0.25</v>
      </c>
      <c r="D23" s="83">
        <v>109000</v>
      </c>
      <c r="E23" s="82">
        <f t="shared" si="0"/>
        <v>27250</v>
      </c>
      <c r="F23" s="82">
        <f t="shared" si="1"/>
        <v>2000</v>
      </c>
      <c r="G23" s="82">
        <f t="shared" si="2"/>
        <v>29250</v>
      </c>
      <c r="H23" s="146">
        <v>20650</v>
      </c>
    </row>
    <row r="24" spans="1:8" ht="18.75" customHeight="1" x14ac:dyDescent="0.25">
      <c r="A24" s="82"/>
      <c r="B24" s="145"/>
      <c r="C24" s="145">
        <f t="shared" ref="C24:H24" si="3">SUM(C7:C23)</f>
        <v>9.75</v>
      </c>
      <c r="D24" s="145">
        <f t="shared" si="3"/>
        <v>1897000</v>
      </c>
      <c r="E24" s="145">
        <f t="shared" si="3"/>
        <v>1100500</v>
      </c>
      <c r="F24" s="145">
        <f t="shared" si="3"/>
        <v>78000</v>
      </c>
      <c r="G24" s="145">
        <f t="shared" si="3"/>
        <v>1178500</v>
      </c>
      <c r="H24" s="145">
        <f t="shared" si="3"/>
        <v>764050</v>
      </c>
    </row>
    <row r="25" spans="1:8" ht="33" customHeight="1" x14ac:dyDescent="0.25">
      <c r="A25" s="109"/>
      <c r="B25" s="322" t="s">
        <v>188</v>
      </c>
      <c r="C25" s="322"/>
      <c r="D25" s="322"/>
      <c r="E25" s="322"/>
      <c r="F25" s="322"/>
      <c r="G25" s="322"/>
      <c r="H25" s="322"/>
    </row>
    <row r="26" spans="1:8" ht="21" customHeight="1" x14ac:dyDescent="0.25">
      <c r="A26" s="109"/>
      <c r="B26" s="199"/>
      <c r="C26" s="199" t="s">
        <v>93</v>
      </c>
      <c r="D26" s="199"/>
      <c r="E26" s="200"/>
      <c r="F26" s="200"/>
      <c r="G26" s="200"/>
      <c r="H26" s="200"/>
    </row>
    <row r="27" spans="1:8" ht="21" customHeight="1" x14ac:dyDescent="0.25">
      <c r="A27" s="109"/>
      <c r="B27" s="201" t="s">
        <v>23</v>
      </c>
      <c r="C27" s="201"/>
      <c r="D27" s="201"/>
      <c r="E27" s="201"/>
      <c r="F27" s="201"/>
      <c r="G27" s="201"/>
      <c r="H27" s="201"/>
    </row>
    <row r="28" spans="1:8" ht="21" customHeight="1" x14ac:dyDescent="0.25">
      <c r="A28" s="109"/>
      <c r="B28" s="202"/>
      <c r="C28" s="199" t="s">
        <v>94</v>
      </c>
      <c r="D28" s="199"/>
      <c r="E28" s="203"/>
      <c r="F28" s="203"/>
      <c r="G28" s="203"/>
      <c r="H28" s="203"/>
    </row>
    <row r="29" spans="1:8" ht="21" customHeight="1" x14ac:dyDescent="0.25">
      <c r="A29" s="109"/>
      <c r="B29" s="204"/>
      <c r="C29" s="108"/>
      <c r="D29" s="108"/>
      <c r="E29" s="109"/>
      <c r="F29" s="109"/>
      <c r="G29" s="109"/>
      <c r="H29" s="146"/>
    </row>
    <row r="30" spans="1:8" ht="21" customHeight="1" x14ac:dyDescent="0.25">
      <c r="A30" s="109"/>
      <c r="B30" s="204"/>
      <c r="C30" s="108"/>
      <c r="D30" s="108"/>
      <c r="E30" s="317"/>
      <c r="F30" s="317"/>
      <c r="G30" s="317"/>
      <c r="H30" s="146"/>
    </row>
    <row r="31" spans="1:8" ht="21" customHeight="1" x14ac:dyDescent="0.25">
      <c r="A31" s="112"/>
      <c r="B31" s="113"/>
      <c r="C31" s="108"/>
      <c r="D31" s="108"/>
      <c r="E31" s="109"/>
      <c r="F31" s="107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07"/>
      <c r="B33" s="111"/>
      <c r="C33" s="108"/>
      <c r="D33" s="108"/>
      <c r="E33" s="109"/>
      <c r="F33" s="107"/>
      <c r="G33" s="107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1" customHeight="1" x14ac:dyDescent="0.25">
      <c r="A35" s="107"/>
      <c r="B35" s="114"/>
      <c r="C35" s="108"/>
      <c r="D35" s="108"/>
      <c r="E35" s="109"/>
      <c r="F35" s="115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10"/>
    </row>
    <row r="37" spans="1:7" ht="21" customHeight="1" x14ac:dyDescent="0.25">
      <c r="A37" s="107"/>
      <c r="B37" s="111"/>
      <c r="C37" s="108"/>
      <c r="D37" s="108"/>
      <c r="E37" s="109"/>
      <c r="F37" s="107"/>
      <c r="G37" s="110"/>
    </row>
    <row r="38" spans="1:7" ht="21" customHeight="1" x14ac:dyDescent="0.25">
      <c r="A38" s="107"/>
      <c r="B38" s="111"/>
      <c r="C38" s="108"/>
      <c r="D38" s="108"/>
      <c r="E38" s="109"/>
      <c r="F38" s="107"/>
      <c r="G38" s="107"/>
    </row>
    <row r="39" spans="1:7" ht="24" customHeight="1" x14ac:dyDescent="0.25">
      <c r="A39" s="107"/>
      <c r="B39" s="127"/>
      <c r="C39" s="127"/>
      <c r="D39" s="127"/>
      <c r="E39" s="127"/>
      <c r="F39" s="127"/>
      <c r="G39" s="128"/>
    </row>
    <row r="40" spans="1:7" s="12" customFormat="1" ht="30.75" customHeight="1" x14ac:dyDescent="0.25">
      <c r="A40" s="314"/>
      <c r="B40" s="314"/>
      <c r="C40" s="314"/>
      <c r="D40" s="314"/>
      <c r="E40" s="314"/>
      <c r="F40" s="314"/>
      <c r="G40" s="314"/>
    </row>
    <row r="41" spans="1:7" s="13" customFormat="1" x14ac:dyDescent="0.25">
      <c r="A41" s="61"/>
      <c r="B41" s="61"/>
    </row>
    <row r="42" spans="1:7" s="12" customFormat="1" x14ac:dyDescent="0.25"/>
    <row r="43" spans="1:7" s="12" customFormat="1" x14ac:dyDescent="0.25">
      <c r="A43" s="52"/>
      <c r="B43" s="61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7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9" x14ac:dyDescent="0.25">
      <c r="E1" s="311" t="s">
        <v>62</v>
      </c>
      <c r="F1" s="311"/>
      <c r="G1" s="311"/>
    </row>
    <row r="2" spans="1:9" x14ac:dyDescent="0.25">
      <c r="E2" s="311" t="s">
        <v>92</v>
      </c>
      <c r="F2" s="311"/>
      <c r="G2" s="311"/>
    </row>
    <row r="3" spans="1:9" x14ac:dyDescent="0.25">
      <c r="E3" s="300" t="s">
        <v>264</v>
      </c>
      <c r="F3" s="300"/>
      <c r="G3" s="300"/>
    </row>
    <row r="4" spans="1:9" ht="15" x14ac:dyDescent="0.25">
      <c r="A4" s="315" t="s">
        <v>122</v>
      </c>
      <c r="B4" s="315"/>
      <c r="C4" s="315"/>
      <c r="D4" s="315"/>
      <c r="E4" s="315"/>
      <c r="F4" s="315"/>
      <c r="G4" s="315"/>
    </row>
    <row r="5" spans="1:9" ht="16.5" thickBot="1" x14ac:dyDescent="0.3">
      <c r="A5" s="316" t="s">
        <v>228</v>
      </c>
      <c r="B5" s="316"/>
      <c r="C5" s="316"/>
      <c r="D5" s="316"/>
      <c r="E5" s="316"/>
      <c r="F5" s="316"/>
      <c r="G5" s="316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165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  <c r="H7">
        <v>82600</v>
      </c>
    </row>
    <row r="8" spans="1:9" ht="18.75" customHeight="1" x14ac:dyDescent="0.25">
      <c r="A8" s="81">
        <v>2</v>
      </c>
      <c r="B8" s="88" t="s">
        <v>23</v>
      </c>
      <c r="C8" s="83">
        <v>0.5</v>
      </c>
      <c r="D8" s="83">
        <v>114000</v>
      </c>
      <c r="E8" s="82">
        <f t="shared" ref="E8:E19" si="0">D8*C8</f>
        <v>57000</v>
      </c>
      <c r="F8" s="81">
        <f t="shared" ref="F8:F19" si="1">8000*C8</f>
        <v>4000</v>
      </c>
      <c r="G8" s="81">
        <f t="shared" ref="G8:G19" si="2">E8+F8</f>
        <v>61000</v>
      </c>
      <c r="H8">
        <v>41300</v>
      </c>
    </row>
    <row r="9" spans="1:9" ht="18.75" customHeight="1" x14ac:dyDescent="0.25">
      <c r="A9" s="81">
        <v>3</v>
      </c>
      <c r="B9" s="88" t="s">
        <v>30</v>
      </c>
      <c r="C9" s="83">
        <v>0.25</v>
      </c>
      <c r="D9" s="83">
        <v>109000</v>
      </c>
      <c r="E9" s="82">
        <f t="shared" si="0"/>
        <v>27250</v>
      </c>
      <c r="F9" s="81">
        <f t="shared" si="1"/>
        <v>2000</v>
      </c>
      <c r="G9" s="81">
        <f t="shared" si="2"/>
        <v>29250</v>
      </c>
      <c r="H9">
        <v>20650</v>
      </c>
    </row>
    <row r="10" spans="1:9" ht="18.75" customHeight="1" x14ac:dyDescent="0.25">
      <c r="A10" s="81">
        <v>4</v>
      </c>
      <c r="B10" s="88" t="s">
        <v>36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  <c r="H10">
        <v>41300</v>
      </c>
    </row>
    <row r="11" spans="1:9" ht="18.75" customHeight="1" x14ac:dyDescent="0.25">
      <c r="A11" s="81">
        <v>5</v>
      </c>
      <c r="B11" s="88" t="s">
        <v>37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4" t="s">
        <v>157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4" t="s">
        <v>40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4" t="s">
        <v>41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  <c r="H14">
        <v>41300</v>
      </c>
    </row>
    <row r="15" spans="1:9" ht="18.75" customHeight="1" x14ac:dyDescent="0.25">
      <c r="A15" s="81">
        <v>9</v>
      </c>
      <c r="B15" s="84" t="s">
        <v>22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  <c r="H15">
        <v>41300</v>
      </c>
      <c r="I15" t="s">
        <v>118</v>
      </c>
    </row>
    <row r="16" spans="1:9" ht="18.75" customHeight="1" x14ac:dyDescent="0.25">
      <c r="A16" s="81"/>
      <c r="B16" s="84" t="s">
        <v>35</v>
      </c>
      <c r="C16" s="83">
        <v>0.25</v>
      </c>
      <c r="D16" s="83">
        <v>109000</v>
      </c>
      <c r="E16" s="82">
        <f t="shared" si="0"/>
        <v>27250</v>
      </c>
      <c r="F16" s="81">
        <f t="shared" si="1"/>
        <v>2000</v>
      </c>
      <c r="G16" s="81">
        <f t="shared" si="2"/>
        <v>29250</v>
      </c>
      <c r="H16">
        <v>20650</v>
      </c>
    </row>
    <row r="17" spans="1:8" ht="18.75" customHeight="1" x14ac:dyDescent="0.25">
      <c r="A17" s="81"/>
      <c r="B17" s="84" t="s">
        <v>206</v>
      </c>
      <c r="C17" s="83">
        <v>0.25</v>
      </c>
      <c r="D17" s="83">
        <v>109000</v>
      </c>
      <c r="E17" s="82">
        <f t="shared" si="0"/>
        <v>27250</v>
      </c>
      <c r="F17" s="81">
        <f t="shared" si="1"/>
        <v>2000</v>
      </c>
      <c r="G17" s="81">
        <f t="shared" si="2"/>
        <v>29250</v>
      </c>
      <c r="H17">
        <v>20650</v>
      </c>
    </row>
    <row r="18" spans="1:8" ht="18.75" customHeight="1" x14ac:dyDescent="0.25">
      <c r="A18" s="81"/>
      <c r="B18" s="84" t="s">
        <v>169</v>
      </c>
      <c r="C18" s="83">
        <v>0.25</v>
      </c>
      <c r="D18" s="83">
        <v>109000</v>
      </c>
      <c r="E18" s="82">
        <f t="shared" si="0"/>
        <v>27250</v>
      </c>
      <c r="F18" s="81">
        <f t="shared" si="1"/>
        <v>2000</v>
      </c>
      <c r="G18" s="81">
        <f t="shared" si="2"/>
        <v>29250</v>
      </c>
      <c r="H18">
        <v>20650</v>
      </c>
    </row>
    <row r="19" spans="1:8" ht="18.75" customHeight="1" x14ac:dyDescent="0.25">
      <c r="A19" s="81">
        <v>10</v>
      </c>
      <c r="B19" s="117" t="s">
        <v>29</v>
      </c>
      <c r="C19" s="83">
        <v>0.75</v>
      </c>
      <c r="D19" s="83">
        <v>109000</v>
      </c>
      <c r="E19" s="82">
        <f t="shared" si="0"/>
        <v>81750</v>
      </c>
      <c r="F19" s="81">
        <f t="shared" si="1"/>
        <v>6000</v>
      </c>
      <c r="G19" s="81">
        <f t="shared" si="2"/>
        <v>87750</v>
      </c>
      <c r="H19">
        <v>20650</v>
      </c>
    </row>
    <row r="20" spans="1:8" ht="18.75" customHeight="1" x14ac:dyDescent="0.25">
      <c r="A20" s="81">
        <v>11</v>
      </c>
      <c r="B20" s="119"/>
      <c r="C20" s="119">
        <f>SUM(C7:C19)</f>
        <v>7.75</v>
      </c>
      <c r="D20" s="119">
        <f>SUM(D7:D19)</f>
        <v>1456000</v>
      </c>
      <c r="E20" s="119">
        <f t="shared" ref="E20:H20" si="3">SUM(E7:E19)</f>
        <v>881250</v>
      </c>
      <c r="F20" s="119">
        <f t="shared" si="3"/>
        <v>62000</v>
      </c>
      <c r="G20" s="119">
        <f t="shared" si="3"/>
        <v>943250</v>
      </c>
      <c r="H20" s="119">
        <f t="shared" si="3"/>
        <v>598850</v>
      </c>
    </row>
    <row r="21" spans="1:8" ht="33" customHeight="1" x14ac:dyDescent="0.25">
      <c r="A21" s="107"/>
      <c r="B21" s="309" t="s">
        <v>188</v>
      </c>
      <c r="C21" s="309"/>
      <c r="D21" s="309"/>
      <c r="E21" s="309"/>
      <c r="F21" s="309"/>
      <c r="G21" s="309"/>
      <c r="H21" s="309"/>
    </row>
    <row r="22" spans="1:8" ht="21" customHeight="1" x14ac:dyDescent="0.25">
      <c r="A22" s="107"/>
      <c r="B22" s="61"/>
      <c r="C22" s="61" t="s">
        <v>93</v>
      </c>
      <c r="D22" s="61"/>
      <c r="E22" s="13"/>
      <c r="F22" s="13"/>
      <c r="G22" s="13"/>
      <c r="H22" s="13"/>
    </row>
    <row r="23" spans="1:8" ht="21" customHeight="1" x14ac:dyDescent="0.25">
      <c r="A23" s="107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107"/>
      <c r="B24" s="52"/>
      <c r="C24" s="61" t="s">
        <v>94</v>
      </c>
      <c r="D24" s="61"/>
      <c r="E24" s="12"/>
      <c r="F24" s="12"/>
      <c r="G24" s="12"/>
      <c r="H24" s="12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12"/>
      <c r="B26" s="113"/>
      <c r="C26" s="108"/>
      <c r="D26" s="108"/>
      <c r="E26" s="317"/>
      <c r="F26" s="317"/>
      <c r="G26" s="317"/>
    </row>
    <row r="27" spans="1:8" ht="21" customHeight="1" x14ac:dyDescent="0.25">
      <c r="A27" s="112"/>
      <c r="B27" s="113"/>
      <c r="C27" s="108"/>
      <c r="D27" s="108"/>
      <c r="E27" s="109"/>
      <c r="F27" s="107"/>
      <c r="G27" s="107"/>
    </row>
    <row r="28" spans="1:8" ht="21" customHeight="1" x14ac:dyDescent="0.25">
      <c r="A28" s="107"/>
      <c r="B28" s="111"/>
      <c r="C28" s="108"/>
      <c r="D28" s="108"/>
      <c r="E28" s="109"/>
      <c r="F28" s="107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07"/>
    </row>
    <row r="30" spans="1:8" ht="21" customHeight="1" x14ac:dyDescent="0.25">
      <c r="A30" s="107"/>
      <c r="B30" s="111"/>
      <c r="C30" s="108"/>
      <c r="D30" s="108"/>
      <c r="E30" s="109"/>
      <c r="F30" s="107"/>
      <c r="G30" s="107"/>
    </row>
    <row r="31" spans="1:8" ht="21" customHeight="1" x14ac:dyDescent="0.25">
      <c r="A31" s="107"/>
      <c r="B31" s="114"/>
      <c r="C31" s="108"/>
      <c r="D31" s="108"/>
      <c r="E31" s="109"/>
      <c r="F31" s="115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10"/>
    </row>
    <row r="33" spans="1:7" ht="21" customHeight="1" x14ac:dyDescent="0.25">
      <c r="A33" s="107"/>
      <c r="B33" s="111"/>
      <c r="C33" s="108"/>
      <c r="D33" s="108"/>
      <c r="E33" s="109"/>
      <c r="F33" s="107"/>
      <c r="G33" s="110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4" customHeight="1" x14ac:dyDescent="0.25">
      <c r="A35" s="107"/>
      <c r="B35" s="127"/>
      <c r="C35" s="127"/>
      <c r="D35" s="127"/>
      <c r="E35" s="127"/>
      <c r="F35" s="127"/>
      <c r="G35" s="128"/>
    </row>
    <row r="36" spans="1:7" s="12" customFormat="1" ht="30.75" customHeight="1" x14ac:dyDescent="0.25">
      <c r="A36" s="314"/>
      <c r="B36" s="314"/>
      <c r="C36" s="314"/>
      <c r="D36" s="314"/>
      <c r="E36" s="314"/>
      <c r="F36" s="314"/>
      <c r="G36" s="314"/>
    </row>
    <row r="37" spans="1:7" s="13" customFormat="1" x14ac:dyDescent="0.25">
      <c r="A37" s="61"/>
      <c r="B37" s="61"/>
    </row>
    <row r="38" spans="1:7" s="12" customFormat="1" x14ac:dyDescent="0.25"/>
    <row r="39" spans="1:7" s="12" customFormat="1" x14ac:dyDescent="0.25">
      <c r="A39" s="52"/>
      <c r="B39" s="61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4"/>
  <sheetViews>
    <sheetView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0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1.85546875" style="327" customWidth="1"/>
    <col min="9" max="9" width="9" style="327" bestFit="1" customWidth="1"/>
    <col min="10" max="16384" width="9.140625" style="327"/>
  </cols>
  <sheetData>
    <row r="1" spans="1:9" x14ac:dyDescent="0.25">
      <c r="E1" s="311" t="s">
        <v>62</v>
      </c>
      <c r="F1" s="311"/>
      <c r="G1" s="311"/>
    </row>
    <row r="2" spans="1:9" x14ac:dyDescent="0.25">
      <c r="E2" s="311" t="s">
        <v>92</v>
      </c>
      <c r="F2" s="311"/>
      <c r="G2" s="311"/>
    </row>
    <row r="3" spans="1:9" x14ac:dyDescent="0.25">
      <c r="E3" s="353" t="s">
        <v>264</v>
      </c>
      <c r="F3" s="353"/>
      <c r="G3" s="353"/>
    </row>
    <row r="4" spans="1:9" ht="15" x14ac:dyDescent="0.25">
      <c r="A4" s="312" t="s">
        <v>122</v>
      </c>
      <c r="B4" s="312"/>
      <c r="C4" s="312"/>
      <c r="D4" s="312"/>
      <c r="E4" s="312"/>
      <c r="F4" s="312"/>
      <c r="G4" s="312"/>
    </row>
    <row r="5" spans="1:9" ht="16.5" thickBot="1" x14ac:dyDescent="0.3">
      <c r="A5" s="313" t="s">
        <v>229</v>
      </c>
      <c r="B5" s="313"/>
      <c r="C5" s="313"/>
      <c r="D5" s="313"/>
      <c r="E5" s="313"/>
      <c r="F5" s="313"/>
      <c r="G5" s="313"/>
    </row>
    <row r="6" spans="1:9" ht="110.25" x14ac:dyDescent="0.25">
      <c r="A6" s="368" t="s">
        <v>1</v>
      </c>
      <c r="B6" s="368" t="s">
        <v>18</v>
      </c>
      <c r="C6" s="368" t="s">
        <v>19</v>
      </c>
      <c r="D6" s="368" t="s">
        <v>20</v>
      </c>
      <c r="E6" s="368" t="s">
        <v>168</v>
      </c>
      <c r="F6" s="368" t="s">
        <v>5</v>
      </c>
      <c r="G6" s="368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160000</v>
      </c>
      <c r="E7" s="132">
        <f>D7*C7</f>
        <v>160000</v>
      </c>
      <c r="F7" s="132">
        <f>8000*C7</f>
        <v>8000</v>
      </c>
      <c r="G7" s="132">
        <f>E7+F7</f>
        <v>168000</v>
      </c>
    </row>
    <row r="8" spans="1:9" ht="18.75" customHeight="1" x14ac:dyDescent="0.25">
      <c r="A8" s="132">
        <v>2</v>
      </c>
      <c r="B8" s="84" t="s">
        <v>25</v>
      </c>
      <c r="C8" s="156">
        <v>1</v>
      </c>
      <c r="D8" s="156">
        <v>115000</v>
      </c>
      <c r="E8" s="132">
        <f t="shared" ref="E8:E24" si="0">D8*C8</f>
        <v>115000</v>
      </c>
      <c r="F8" s="132">
        <f t="shared" ref="F8:F24" si="1">8000*C8</f>
        <v>8000</v>
      </c>
      <c r="G8" s="132">
        <f t="shared" ref="G8:G24" si="2">E8+F8</f>
        <v>123000</v>
      </c>
    </row>
    <row r="9" spans="1:9" ht="18.75" customHeight="1" x14ac:dyDescent="0.25">
      <c r="A9" s="132">
        <v>3</v>
      </c>
      <c r="B9" s="84" t="s">
        <v>166</v>
      </c>
      <c r="C9" s="156">
        <v>1</v>
      </c>
      <c r="D9" s="156">
        <v>109000</v>
      </c>
      <c r="E9" s="132">
        <f t="shared" si="0"/>
        <v>109000</v>
      </c>
      <c r="F9" s="132">
        <f t="shared" si="1"/>
        <v>8000</v>
      </c>
      <c r="G9" s="132">
        <f t="shared" si="2"/>
        <v>117000</v>
      </c>
    </row>
    <row r="10" spans="1:9" ht="18.75" customHeight="1" x14ac:dyDescent="0.25">
      <c r="A10" s="132">
        <v>4</v>
      </c>
      <c r="B10" s="84" t="s">
        <v>166</v>
      </c>
      <c r="C10" s="156">
        <v>1</v>
      </c>
      <c r="D10" s="156">
        <v>109000</v>
      </c>
      <c r="E10" s="132">
        <f t="shared" si="0"/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167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167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40</v>
      </c>
      <c r="C13" s="156">
        <v>1</v>
      </c>
      <c r="D13" s="156">
        <v>109000</v>
      </c>
      <c r="E13" s="132">
        <f t="shared" si="0"/>
        <v>109000</v>
      </c>
      <c r="F13" s="132">
        <f t="shared" si="1"/>
        <v>8000</v>
      </c>
      <c r="G13" s="132">
        <f t="shared" si="2"/>
        <v>117000</v>
      </c>
    </row>
    <row r="14" spans="1:9" ht="18.75" customHeight="1" x14ac:dyDescent="0.25">
      <c r="A14" s="132">
        <v>8</v>
      </c>
      <c r="B14" s="84" t="s">
        <v>70</v>
      </c>
      <c r="C14" s="156">
        <v>1</v>
      </c>
      <c r="D14" s="156">
        <v>109000</v>
      </c>
      <c r="E14" s="132">
        <f t="shared" si="0"/>
        <v>109000</v>
      </c>
      <c r="F14" s="132">
        <f t="shared" si="1"/>
        <v>8000</v>
      </c>
      <c r="G14" s="132">
        <f t="shared" si="2"/>
        <v>117000</v>
      </c>
    </row>
    <row r="15" spans="1:9" ht="18.75" customHeight="1" x14ac:dyDescent="0.25">
      <c r="A15" s="132">
        <v>9</v>
      </c>
      <c r="B15" s="84" t="s">
        <v>30</v>
      </c>
      <c r="C15" s="156">
        <v>1</v>
      </c>
      <c r="D15" s="156">
        <v>109000</v>
      </c>
      <c r="E15" s="132">
        <f t="shared" si="0"/>
        <v>109000</v>
      </c>
      <c r="F15" s="132">
        <f t="shared" si="1"/>
        <v>8000</v>
      </c>
      <c r="G15" s="132">
        <f t="shared" si="2"/>
        <v>117000</v>
      </c>
      <c r="I15" s="327" t="s">
        <v>118</v>
      </c>
    </row>
    <row r="16" spans="1:9" ht="18.75" customHeight="1" x14ac:dyDescent="0.25">
      <c r="A16" s="132">
        <v>10</v>
      </c>
      <c r="B16" s="119" t="s">
        <v>36</v>
      </c>
      <c r="C16" s="156">
        <v>1</v>
      </c>
      <c r="D16" s="156">
        <v>109000</v>
      </c>
      <c r="E16" s="132">
        <f t="shared" si="0"/>
        <v>109000</v>
      </c>
      <c r="F16" s="132">
        <f t="shared" si="1"/>
        <v>8000</v>
      </c>
      <c r="G16" s="132">
        <f t="shared" si="2"/>
        <v>117000</v>
      </c>
    </row>
    <row r="17" spans="1:8" ht="18.75" customHeight="1" x14ac:dyDescent="0.25">
      <c r="A17" s="132">
        <v>11</v>
      </c>
      <c r="B17" s="119" t="s">
        <v>11</v>
      </c>
      <c r="C17" s="132">
        <v>1</v>
      </c>
      <c r="D17" s="156">
        <v>109000</v>
      </c>
      <c r="E17" s="132">
        <f t="shared" si="0"/>
        <v>109000</v>
      </c>
      <c r="F17" s="132">
        <f t="shared" si="1"/>
        <v>8000</v>
      </c>
      <c r="G17" s="132">
        <f t="shared" si="2"/>
        <v>117000</v>
      </c>
    </row>
    <row r="18" spans="1:8" ht="18.75" customHeight="1" x14ac:dyDescent="0.25">
      <c r="A18" s="132">
        <v>12</v>
      </c>
      <c r="B18" s="119" t="s">
        <v>22</v>
      </c>
      <c r="C18" s="132">
        <v>1</v>
      </c>
      <c r="D18" s="156">
        <v>109000</v>
      </c>
      <c r="E18" s="132">
        <f t="shared" si="0"/>
        <v>109000</v>
      </c>
      <c r="F18" s="132">
        <f t="shared" si="1"/>
        <v>8000</v>
      </c>
      <c r="G18" s="132">
        <f t="shared" si="2"/>
        <v>117000</v>
      </c>
    </row>
    <row r="19" spans="1:8" ht="18.75" customHeight="1" x14ac:dyDescent="0.25">
      <c r="A19" s="132">
        <v>13</v>
      </c>
      <c r="B19" s="119" t="s">
        <v>22</v>
      </c>
      <c r="C19" s="132">
        <v>1</v>
      </c>
      <c r="D19" s="156">
        <v>109000</v>
      </c>
      <c r="E19" s="132">
        <f t="shared" si="0"/>
        <v>109000</v>
      </c>
      <c r="F19" s="132">
        <f t="shared" si="1"/>
        <v>8000</v>
      </c>
      <c r="G19" s="132">
        <f t="shared" si="2"/>
        <v>117000</v>
      </c>
    </row>
    <row r="20" spans="1:8" ht="18.75" customHeight="1" x14ac:dyDescent="0.25">
      <c r="A20" s="132">
        <v>14</v>
      </c>
      <c r="B20" s="119" t="s">
        <v>29</v>
      </c>
      <c r="C20" s="132">
        <v>1</v>
      </c>
      <c r="D20" s="156">
        <v>109000</v>
      </c>
      <c r="E20" s="132">
        <f t="shared" si="0"/>
        <v>109000</v>
      </c>
      <c r="F20" s="132">
        <f t="shared" si="1"/>
        <v>8000</v>
      </c>
      <c r="G20" s="132">
        <f t="shared" si="2"/>
        <v>117000</v>
      </c>
    </row>
    <row r="21" spans="1:8" ht="18.75" customHeight="1" x14ac:dyDescent="0.25">
      <c r="A21" s="132">
        <v>15</v>
      </c>
      <c r="B21" s="119" t="s">
        <v>206</v>
      </c>
      <c r="C21" s="132">
        <v>0.5</v>
      </c>
      <c r="D21" s="156">
        <v>109000</v>
      </c>
      <c r="E21" s="132">
        <f t="shared" si="0"/>
        <v>54500</v>
      </c>
      <c r="F21" s="132">
        <f t="shared" si="1"/>
        <v>4000</v>
      </c>
      <c r="G21" s="132">
        <f t="shared" si="2"/>
        <v>58500</v>
      </c>
    </row>
    <row r="22" spans="1:8" ht="18.75" customHeight="1" x14ac:dyDescent="0.25">
      <c r="A22" s="132">
        <v>16</v>
      </c>
      <c r="B22" s="119" t="s">
        <v>207</v>
      </c>
      <c r="C22" s="132">
        <v>0.5</v>
      </c>
      <c r="D22" s="156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</row>
    <row r="23" spans="1:8" ht="18.75" customHeight="1" x14ac:dyDescent="0.25">
      <c r="A23" s="132">
        <v>17</v>
      </c>
      <c r="B23" s="119" t="s">
        <v>35</v>
      </c>
      <c r="C23" s="132">
        <v>0.25</v>
      </c>
      <c r="D23" s="156">
        <v>109000</v>
      </c>
      <c r="E23" s="132">
        <f t="shared" si="0"/>
        <v>27250</v>
      </c>
      <c r="F23" s="132">
        <f t="shared" si="1"/>
        <v>2000</v>
      </c>
      <c r="G23" s="132">
        <f t="shared" si="2"/>
        <v>29250</v>
      </c>
    </row>
    <row r="24" spans="1:8" ht="18.75" customHeight="1" x14ac:dyDescent="0.25">
      <c r="A24" s="132">
        <v>18</v>
      </c>
      <c r="B24" s="119" t="s">
        <v>29</v>
      </c>
      <c r="C24" s="132">
        <v>1</v>
      </c>
      <c r="D24" s="156">
        <v>109000</v>
      </c>
      <c r="E24" s="132">
        <f t="shared" si="0"/>
        <v>109000</v>
      </c>
      <c r="F24" s="132">
        <f t="shared" si="1"/>
        <v>8000</v>
      </c>
      <c r="G24" s="132">
        <f t="shared" si="2"/>
        <v>117000</v>
      </c>
    </row>
    <row r="25" spans="1:8" ht="18.75" customHeight="1" x14ac:dyDescent="0.25">
      <c r="A25" s="132"/>
      <c r="B25" s="119" t="s">
        <v>16</v>
      </c>
      <c r="C25" s="132">
        <f>SUM(C7:C24)</f>
        <v>16.25</v>
      </c>
      <c r="D25" s="119">
        <f>SUM(D7:D24)</f>
        <v>2019000</v>
      </c>
      <c r="E25" s="119">
        <f>SUM(E7:E24)</f>
        <v>1828250</v>
      </c>
      <c r="F25" s="119">
        <f>SUM(F7:F24)</f>
        <v>130000</v>
      </c>
      <c r="G25" s="119">
        <f>SUM(G7:G24)</f>
        <v>1958250</v>
      </c>
      <c r="H25" s="119"/>
    </row>
    <row r="26" spans="1:8" ht="33" customHeight="1" x14ac:dyDescent="0.25">
      <c r="A26" s="371"/>
      <c r="B26" s="366" t="s">
        <v>180</v>
      </c>
      <c r="C26" s="366"/>
      <c r="D26" s="366"/>
      <c r="E26" s="366"/>
      <c r="F26" s="366"/>
      <c r="G26" s="366"/>
      <c r="H26" s="366"/>
    </row>
    <row r="27" spans="1:8" ht="21" customHeight="1" x14ac:dyDescent="0.25">
      <c r="A27" s="371"/>
      <c r="B27" s="164"/>
      <c r="C27" s="164" t="s">
        <v>93</v>
      </c>
      <c r="D27" s="164"/>
      <c r="E27" s="165"/>
      <c r="F27" s="165"/>
      <c r="G27" s="165"/>
      <c r="H27" s="165"/>
    </row>
    <row r="28" spans="1:8" ht="21" customHeight="1" x14ac:dyDescent="0.25">
      <c r="A28" s="371"/>
      <c r="B28" s="68" t="s">
        <v>23</v>
      </c>
      <c r="C28" s="68"/>
      <c r="D28" s="68"/>
      <c r="E28" s="68"/>
      <c r="F28" s="68"/>
      <c r="G28" s="68"/>
      <c r="H28" s="68"/>
    </row>
    <row r="29" spans="1:8" ht="21" customHeight="1" x14ac:dyDescent="0.25">
      <c r="A29" s="371"/>
      <c r="B29" s="52"/>
      <c r="C29" s="164" t="s">
        <v>94</v>
      </c>
      <c r="D29" s="164"/>
      <c r="E29" s="12"/>
      <c r="F29" s="12"/>
      <c r="G29" s="12"/>
      <c r="H29" s="12"/>
    </row>
    <row r="30" spans="1:8" ht="21" customHeight="1" x14ac:dyDescent="0.25">
      <c r="A30" s="371"/>
      <c r="B30" s="111"/>
      <c r="C30" s="372"/>
      <c r="D30" s="372"/>
      <c r="E30" s="371"/>
      <c r="F30" s="371"/>
      <c r="G30" s="371"/>
    </row>
    <row r="31" spans="1:8" ht="21" customHeight="1" x14ac:dyDescent="0.25">
      <c r="A31" s="371"/>
      <c r="B31" s="111"/>
      <c r="C31" s="372"/>
      <c r="D31" s="372"/>
      <c r="E31" s="371"/>
      <c r="F31" s="371"/>
      <c r="G31" s="374"/>
    </row>
    <row r="32" spans="1:8" ht="21" customHeight="1" x14ac:dyDescent="0.25">
      <c r="A32" s="371"/>
      <c r="B32" s="111"/>
      <c r="C32" s="372"/>
      <c r="D32" s="372"/>
      <c r="E32" s="373"/>
      <c r="F32" s="373"/>
      <c r="G32" s="373"/>
    </row>
    <row r="33" spans="1:7" ht="21" customHeight="1" x14ac:dyDescent="0.25">
      <c r="A33" s="371"/>
      <c r="B33" s="111"/>
      <c r="C33" s="372"/>
      <c r="D33" s="372"/>
      <c r="E33" s="371"/>
      <c r="F33" s="371"/>
      <c r="G33" s="371"/>
    </row>
    <row r="34" spans="1:7" ht="21" customHeight="1" x14ac:dyDescent="0.25">
      <c r="A34" s="371"/>
      <c r="B34" s="111"/>
      <c r="C34" s="372"/>
      <c r="D34" s="372"/>
      <c r="E34" s="371"/>
      <c r="F34" s="371"/>
      <c r="G34" s="371"/>
    </row>
    <row r="35" spans="1:7" ht="21" customHeight="1" x14ac:dyDescent="0.25">
      <c r="A35" s="371"/>
      <c r="B35" s="111"/>
      <c r="C35" s="372"/>
      <c r="D35" s="372"/>
      <c r="E35" s="371"/>
      <c r="F35" s="371"/>
      <c r="G35" s="371"/>
    </row>
    <row r="36" spans="1:7" ht="21" customHeight="1" x14ac:dyDescent="0.25">
      <c r="A36" s="371"/>
      <c r="B36" s="114"/>
      <c r="C36" s="372"/>
      <c r="D36" s="372"/>
      <c r="E36" s="371"/>
      <c r="F36" s="372"/>
      <c r="G36" s="371"/>
    </row>
    <row r="37" spans="1:7" ht="21" customHeight="1" x14ac:dyDescent="0.25">
      <c r="A37" s="371"/>
      <c r="B37" s="111"/>
      <c r="C37" s="372"/>
      <c r="D37" s="372"/>
      <c r="E37" s="371"/>
      <c r="F37" s="371"/>
      <c r="G37" s="374"/>
    </row>
    <row r="38" spans="1:7" ht="21" customHeight="1" x14ac:dyDescent="0.25">
      <c r="A38" s="371"/>
      <c r="B38" s="111"/>
      <c r="C38" s="372"/>
      <c r="D38" s="372"/>
      <c r="E38" s="371"/>
      <c r="F38" s="371"/>
      <c r="G38" s="374"/>
    </row>
    <row r="39" spans="1:7" ht="21" customHeight="1" x14ac:dyDescent="0.25">
      <c r="A39" s="371"/>
      <c r="B39" s="111"/>
      <c r="C39" s="372"/>
      <c r="D39" s="372"/>
      <c r="E39" s="371"/>
      <c r="F39" s="371"/>
      <c r="G39" s="371"/>
    </row>
    <row r="40" spans="1:7" ht="24" customHeight="1" x14ac:dyDescent="0.25">
      <c r="A40" s="371"/>
      <c r="B40" s="375"/>
      <c r="C40" s="375"/>
      <c r="D40" s="375"/>
      <c r="E40" s="375"/>
      <c r="F40" s="375"/>
      <c r="G40" s="376"/>
    </row>
    <row r="41" spans="1:7" s="12" customFormat="1" ht="30.75" customHeight="1" x14ac:dyDescent="0.25">
      <c r="A41" s="377"/>
      <c r="B41" s="377"/>
      <c r="C41" s="377"/>
      <c r="D41" s="377"/>
      <c r="E41" s="377"/>
      <c r="F41" s="377"/>
      <c r="G41" s="377"/>
    </row>
    <row r="42" spans="1:7" s="165" customFormat="1" x14ac:dyDescent="0.25">
      <c r="A42" s="164"/>
      <c r="B42" s="164"/>
    </row>
    <row r="43" spans="1:7" s="12" customFormat="1" x14ac:dyDescent="0.25"/>
    <row r="44" spans="1:7" s="12" customFormat="1" x14ac:dyDescent="0.25">
      <c r="A44" s="52"/>
      <c r="B44" s="164"/>
    </row>
    <row r="45" spans="1:7" x14ac:dyDescent="0.25">
      <c r="A45" s="15"/>
      <c r="B45" s="15"/>
      <c r="C45" s="15"/>
      <c r="D45" s="15"/>
      <c r="E45" s="15"/>
      <c r="F45" s="15"/>
      <c r="G45" s="15"/>
    </row>
    <row r="46" spans="1:7" ht="15" x14ac:dyDescent="0.25">
      <c r="A46" s="327"/>
      <c r="B46" s="327"/>
      <c r="C46" s="327"/>
      <c r="D46" s="327"/>
      <c r="E46" s="327"/>
      <c r="F46" s="327"/>
      <c r="G46" s="327"/>
    </row>
    <row r="54" spans="6:6" x14ac:dyDescent="0.25">
      <c r="F54" s="18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topLeftCell="A13" zoomScaleNormal="100" workbookViewId="0">
      <selection activeCell="L31" sqref="L31"/>
    </sheetView>
  </sheetViews>
  <sheetFormatPr defaultRowHeight="15.75" x14ac:dyDescent="0.25"/>
  <cols>
    <col min="1" max="1" width="5.7109375" style="18" customWidth="1"/>
    <col min="2" max="2" width="19.7109375" style="18" customWidth="1"/>
    <col min="3" max="4" width="10.5703125" style="18" customWidth="1"/>
    <col min="5" max="5" width="14.7109375" style="18" customWidth="1"/>
    <col min="6" max="6" width="13.7109375" style="18" customWidth="1"/>
    <col min="7" max="7" width="23.7109375" style="18" customWidth="1"/>
    <col min="9" max="9" width="9" bestFit="1" customWidth="1"/>
  </cols>
  <sheetData>
    <row r="1" spans="1:9" x14ac:dyDescent="0.25">
      <c r="E1" s="311" t="s">
        <v>62</v>
      </c>
      <c r="F1" s="311"/>
      <c r="G1" s="311"/>
    </row>
    <row r="2" spans="1:9" x14ac:dyDescent="0.25">
      <c r="E2" s="311" t="s">
        <v>92</v>
      </c>
      <c r="F2" s="311"/>
      <c r="G2" s="311"/>
    </row>
    <row r="3" spans="1:9" x14ac:dyDescent="0.25">
      <c r="E3" s="300" t="s">
        <v>264</v>
      </c>
      <c r="F3" s="300"/>
      <c r="G3" s="300"/>
    </row>
    <row r="4" spans="1:9" ht="15" x14ac:dyDescent="0.25">
      <c r="A4" s="315" t="s">
        <v>122</v>
      </c>
      <c r="B4" s="315"/>
      <c r="C4" s="315"/>
      <c r="D4" s="315"/>
      <c r="E4" s="315"/>
      <c r="F4" s="315"/>
      <c r="G4" s="315"/>
    </row>
    <row r="5" spans="1:9" ht="16.5" thickBot="1" x14ac:dyDescent="0.3">
      <c r="A5" s="316" t="s">
        <v>252</v>
      </c>
      <c r="B5" s="316"/>
      <c r="C5" s="316"/>
      <c r="D5" s="316"/>
      <c r="E5" s="316"/>
      <c r="F5" s="316"/>
      <c r="G5" s="316"/>
    </row>
    <row r="6" spans="1:9" ht="121.15" customHeight="1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4.45" customHeight="1" x14ac:dyDescent="0.25">
      <c r="A7" s="81">
        <v>1</v>
      </c>
      <c r="B7" s="210" t="s">
        <v>24</v>
      </c>
      <c r="C7" s="83">
        <v>1</v>
      </c>
      <c r="D7" s="83">
        <v>150000</v>
      </c>
      <c r="E7" s="82">
        <f>D7*C7</f>
        <v>150000</v>
      </c>
      <c r="F7" s="81">
        <f>8000*C7</f>
        <v>8000</v>
      </c>
      <c r="G7" s="81">
        <f>E7+F7</f>
        <v>158000</v>
      </c>
    </row>
    <row r="8" spans="1:9" ht="14.45" customHeight="1" x14ac:dyDescent="0.25">
      <c r="A8" s="81">
        <v>2</v>
      </c>
      <c r="B8" s="211" t="s">
        <v>35</v>
      </c>
      <c r="C8" s="83">
        <v>0.5</v>
      </c>
      <c r="D8" s="83">
        <v>114000</v>
      </c>
      <c r="E8" s="82">
        <f>D8*C8</f>
        <v>57000</v>
      </c>
      <c r="F8" s="81">
        <f>8000*C8</f>
        <v>4000</v>
      </c>
      <c r="G8" s="81">
        <f>E8+F8</f>
        <v>61000</v>
      </c>
    </row>
    <row r="9" spans="1:9" ht="14.45" customHeight="1" x14ac:dyDescent="0.25">
      <c r="A9" s="81">
        <v>3</v>
      </c>
      <c r="B9" s="210" t="s">
        <v>25</v>
      </c>
      <c r="C9" s="83">
        <v>0.5</v>
      </c>
      <c r="D9" s="83">
        <v>110000</v>
      </c>
      <c r="E9" s="82">
        <f t="shared" ref="E9:E28" si="0">D9*C9</f>
        <v>55000</v>
      </c>
      <c r="F9" s="81">
        <f t="shared" ref="F9:F28" si="1">8000*C9</f>
        <v>4000</v>
      </c>
      <c r="G9" s="81">
        <f t="shared" ref="G9:G28" si="2">E9+F9</f>
        <v>59000</v>
      </c>
    </row>
    <row r="10" spans="1:9" ht="14.45" customHeight="1" x14ac:dyDescent="0.25">
      <c r="A10" s="81">
        <v>4</v>
      </c>
      <c r="B10" s="210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</row>
    <row r="11" spans="1:9" ht="14.45" customHeight="1" x14ac:dyDescent="0.25">
      <c r="A11" s="81">
        <v>5</v>
      </c>
      <c r="B11" s="210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30" customHeight="1" x14ac:dyDescent="0.25">
      <c r="A12" s="81">
        <v>6</v>
      </c>
      <c r="B12" s="210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30" customHeight="1" x14ac:dyDescent="0.25">
      <c r="A13" s="81">
        <v>7</v>
      </c>
      <c r="B13" s="210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600000000000001" customHeight="1" x14ac:dyDescent="0.25">
      <c r="A14" s="81">
        <v>8</v>
      </c>
      <c r="B14" s="206" t="s">
        <v>40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</row>
    <row r="15" spans="1:9" ht="30" customHeight="1" x14ac:dyDescent="0.25">
      <c r="A15" s="81">
        <v>9</v>
      </c>
      <c r="B15" s="206" t="s">
        <v>70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</row>
    <row r="16" spans="1:9" ht="16.899999999999999" customHeight="1" x14ac:dyDescent="0.25">
      <c r="A16" s="81">
        <v>10</v>
      </c>
      <c r="B16" s="206" t="s">
        <v>30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I16" t="s">
        <v>118</v>
      </c>
    </row>
    <row r="17" spans="1:8" ht="19.149999999999999" customHeight="1" x14ac:dyDescent="0.25">
      <c r="A17" s="81">
        <v>11</v>
      </c>
      <c r="B17" s="212" t="s">
        <v>36</v>
      </c>
      <c r="C17" s="83">
        <v>1</v>
      </c>
      <c r="D17" s="83">
        <v>109000</v>
      </c>
      <c r="E17" s="82">
        <f t="shared" si="0"/>
        <v>109000</v>
      </c>
      <c r="F17" s="81">
        <f t="shared" si="1"/>
        <v>8000</v>
      </c>
      <c r="G17" s="81">
        <f t="shared" si="2"/>
        <v>117000</v>
      </c>
    </row>
    <row r="18" spans="1:8" ht="30" customHeight="1" x14ac:dyDescent="0.25">
      <c r="A18" s="81">
        <v>12</v>
      </c>
      <c r="B18" s="213" t="s">
        <v>154</v>
      </c>
      <c r="C18" s="132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</row>
    <row r="19" spans="1:8" ht="15.6" customHeight="1" x14ac:dyDescent="0.25">
      <c r="A19" s="81">
        <v>13</v>
      </c>
      <c r="B19" s="213" t="s">
        <v>22</v>
      </c>
      <c r="C19" s="132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</row>
    <row r="20" spans="1:8" ht="30" hidden="1" customHeight="1" x14ac:dyDescent="0.25">
      <c r="A20" s="81">
        <v>14</v>
      </c>
      <c r="B20" s="213"/>
      <c r="C20" s="132"/>
      <c r="D20" s="83">
        <v>109000</v>
      </c>
      <c r="E20" s="82"/>
      <c r="F20" s="81"/>
      <c r="G20" s="81"/>
    </row>
    <row r="21" spans="1:8" ht="13.9" customHeight="1" x14ac:dyDescent="0.25">
      <c r="A21" s="81">
        <v>15</v>
      </c>
      <c r="B21" s="213" t="s">
        <v>29</v>
      </c>
      <c r="C21" s="132">
        <v>2</v>
      </c>
      <c r="D21" s="83">
        <v>109000</v>
      </c>
      <c r="E21" s="82">
        <f t="shared" si="0"/>
        <v>218000</v>
      </c>
      <c r="F21" s="81">
        <f t="shared" si="1"/>
        <v>16000</v>
      </c>
      <c r="G21" s="81">
        <f t="shared" si="2"/>
        <v>234000</v>
      </c>
    </row>
    <row r="22" spans="1:8" ht="30" customHeight="1" x14ac:dyDescent="0.25">
      <c r="A22" s="81">
        <v>16</v>
      </c>
      <c r="B22" s="211" t="s">
        <v>206</v>
      </c>
      <c r="C22" s="82">
        <v>0.5</v>
      </c>
      <c r="D22" s="83">
        <v>109000</v>
      </c>
      <c r="E22" s="82">
        <f t="shared" si="0"/>
        <v>54500</v>
      </c>
      <c r="F22" s="82">
        <f t="shared" si="1"/>
        <v>4000</v>
      </c>
      <c r="G22" s="82">
        <f t="shared" si="2"/>
        <v>58500</v>
      </c>
    </row>
    <row r="23" spans="1:8" ht="30" customHeight="1" x14ac:dyDescent="0.25">
      <c r="A23" s="81">
        <v>17</v>
      </c>
      <c r="B23" s="211" t="s">
        <v>207</v>
      </c>
      <c r="C23" s="82">
        <v>0.5</v>
      </c>
      <c r="D23" s="83">
        <v>109000</v>
      </c>
      <c r="E23" s="82">
        <f t="shared" si="0"/>
        <v>54500</v>
      </c>
      <c r="F23" s="82">
        <f t="shared" si="1"/>
        <v>4000</v>
      </c>
      <c r="G23" s="82">
        <f t="shared" si="2"/>
        <v>58500</v>
      </c>
    </row>
    <row r="24" spans="1:8" ht="15.6" customHeight="1" x14ac:dyDescent="0.25">
      <c r="A24" s="81">
        <v>18</v>
      </c>
      <c r="B24" s="211" t="s">
        <v>43</v>
      </c>
      <c r="C24" s="82">
        <v>0.5</v>
      </c>
      <c r="D24" s="83">
        <v>109000</v>
      </c>
      <c r="E24" s="82">
        <f t="shared" si="0"/>
        <v>54500</v>
      </c>
      <c r="F24" s="82">
        <f t="shared" si="1"/>
        <v>4000</v>
      </c>
      <c r="G24" s="82">
        <f t="shared" si="2"/>
        <v>58500</v>
      </c>
    </row>
    <row r="25" spans="1:8" ht="30" customHeight="1" x14ac:dyDescent="0.25">
      <c r="A25" s="81">
        <v>19</v>
      </c>
      <c r="B25" s="211" t="s">
        <v>253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ht="30" customHeight="1" x14ac:dyDescent="0.25">
      <c r="A26" s="81">
        <v>20</v>
      </c>
      <c r="B26" s="211" t="s">
        <v>161</v>
      </c>
      <c r="C26" s="82">
        <v>0.5</v>
      </c>
      <c r="D26" s="83">
        <v>109000</v>
      </c>
      <c r="E26" s="82">
        <f t="shared" si="0"/>
        <v>54500</v>
      </c>
      <c r="F26" s="82">
        <f t="shared" si="1"/>
        <v>4000</v>
      </c>
      <c r="G26" s="82">
        <f t="shared" si="2"/>
        <v>58500</v>
      </c>
    </row>
    <row r="27" spans="1:8" ht="30" customHeight="1" x14ac:dyDescent="0.25">
      <c r="A27" s="81">
        <v>21</v>
      </c>
      <c r="B27" s="211" t="s">
        <v>254</v>
      </c>
      <c r="C27" s="82">
        <v>0.5</v>
      </c>
      <c r="D27" s="83">
        <v>109000</v>
      </c>
      <c r="E27" s="82">
        <f t="shared" si="0"/>
        <v>54500</v>
      </c>
      <c r="F27" s="82">
        <f t="shared" si="1"/>
        <v>4000</v>
      </c>
      <c r="G27" s="82">
        <f t="shared" si="2"/>
        <v>58500</v>
      </c>
    </row>
    <row r="28" spans="1:8" s="151" customFormat="1" ht="46.15" customHeight="1" x14ac:dyDescent="0.25">
      <c r="A28" s="132">
        <v>22</v>
      </c>
      <c r="B28" s="213" t="s">
        <v>255</v>
      </c>
      <c r="C28" s="132">
        <v>1</v>
      </c>
      <c r="D28" s="156">
        <v>109000</v>
      </c>
      <c r="E28" s="132">
        <f t="shared" si="0"/>
        <v>109000</v>
      </c>
      <c r="F28" s="132">
        <f t="shared" si="1"/>
        <v>8000</v>
      </c>
      <c r="G28" s="132">
        <f t="shared" si="2"/>
        <v>117000</v>
      </c>
    </row>
    <row r="29" spans="1:8" ht="18.75" customHeight="1" x14ac:dyDescent="0.25">
      <c r="A29" s="81"/>
      <c r="B29" s="119" t="s">
        <v>16</v>
      </c>
      <c r="C29" s="132">
        <f>SUM(C7:C28)</f>
        <v>16.5</v>
      </c>
      <c r="D29" s="119">
        <f>SUM(D7:D28)</f>
        <v>2445000</v>
      </c>
      <c r="E29" s="119">
        <f>SUM(E7:E28)</f>
        <v>1842500</v>
      </c>
      <c r="F29" s="119">
        <f>SUM(F7:F28)</f>
        <v>132000</v>
      </c>
      <c r="G29" s="119">
        <f>SUM(G7:G28)</f>
        <v>1974500</v>
      </c>
    </row>
    <row r="30" spans="1:8" ht="33" customHeight="1" x14ac:dyDescent="0.25">
      <c r="A30" s="107"/>
      <c r="B30" s="309" t="s">
        <v>180</v>
      </c>
      <c r="C30" s="309"/>
      <c r="D30" s="309"/>
      <c r="E30" s="309"/>
      <c r="F30" s="309"/>
      <c r="G30" s="309"/>
      <c r="H30" s="309"/>
    </row>
    <row r="31" spans="1:8" ht="21" customHeight="1" x14ac:dyDescent="0.25">
      <c r="A31" s="107"/>
      <c r="B31" s="61"/>
      <c r="C31" s="61" t="s">
        <v>93</v>
      </c>
      <c r="D31" s="61"/>
      <c r="E31" s="13"/>
      <c r="F31" s="13"/>
      <c r="G31" s="13"/>
      <c r="H31" s="13"/>
    </row>
    <row r="32" spans="1:8" ht="21" customHeight="1" x14ac:dyDescent="0.25">
      <c r="A32" s="107"/>
      <c r="B32" s="68" t="s">
        <v>23</v>
      </c>
      <c r="C32" s="68"/>
      <c r="D32" s="68"/>
      <c r="E32" s="68"/>
      <c r="F32" s="68"/>
      <c r="G32" s="68"/>
      <c r="H32" s="68"/>
    </row>
    <row r="33" spans="1:8" ht="21" customHeight="1" x14ac:dyDescent="0.25">
      <c r="A33" s="107"/>
      <c r="B33" s="52"/>
      <c r="C33" s="61" t="s">
        <v>94</v>
      </c>
      <c r="D33" s="61"/>
      <c r="E33" s="12"/>
      <c r="F33" s="12"/>
      <c r="G33" s="12"/>
      <c r="H33" s="12"/>
    </row>
    <row r="34" spans="1:8" ht="21" customHeight="1" x14ac:dyDescent="0.25">
      <c r="A34" s="107"/>
      <c r="B34" s="111"/>
      <c r="C34" s="108"/>
      <c r="D34" s="108"/>
      <c r="E34" s="109"/>
      <c r="F34" s="107"/>
      <c r="G34" s="107"/>
    </row>
    <row r="35" spans="1:8" ht="21" customHeight="1" x14ac:dyDescent="0.25">
      <c r="A35" s="112"/>
      <c r="B35" s="113"/>
      <c r="C35" s="108"/>
      <c r="D35" s="108"/>
      <c r="E35" s="109"/>
      <c r="F35" s="107"/>
      <c r="G35" s="110"/>
    </row>
    <row r="36" spans="1:8" ht="21" customHeight="1" x14ac:dyDescent="0.25">
      <c r="A36" s="112"/>
      <c r="B36" s="113"/>
      <c r="C36" s="108"/>
      <c r="D36" s="108"/>
      <c r="E36" s="317"/>
      <c r="F36" s="317"/>
      <c r="G36" s="317"/>
    </row>
    <row r="37" spans="1:8" ht="21" customHeight="1" x14ac:dyDescent="0.25">
      <c r="A37" s="107"/>
      <c r="B37" s="111"/>
      <c r="C37" s="108"/>
      <c r="D37" s="108"/>
      <c r="E37" s="109"/>
      <c r="F37" s="107"/>
      <c r="G37" s="107"/>
    </row>
    <row r="38" spans="1:8" ht="21" customHeight="1" x14ac:dyDescent="0.25">
      <c r="A38" s="107"/>
      <c r="B38" s="111"/>
      <c r="C38" s="108"/>
      <c r="D38" s="108"/>
      <c r="E38" s="109"/>
      <c r="F38" s="107"/>
      <c r="G38" s="107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07"/>
      <c r="B40" s="114"/>
      <c r="C40" s="108"/>
      <c r="D40" s="108"/>
      <c r="E40" s="109"/>
      <c r="F40" s="115"/>
      <c r="G40" s="107"/>
    </row>
    <row r="41" spans="1:8" ht="21" customHeight="1" x14ac:dyDescent="0.25">
      <c r="A41" s="107"/>
      <c r="B41" s="111"/>
      <c r="C41" s="108"/>
      <c r="D41" s="108"/>
      <c r="E41" s="109"/>
      <c r="F41" s="107"/>
      <c r="G41" s="110"/>
    </row>
    <row r="42" spans="1:8" ht="21" customHeight="1" x14ac:dyDescent="0.25">
      <c r="A42" s="107"/>
      <c r="B42" s="111"/>
      <c r="C42" s="108"/>
      <c r="D42" s="108"/>
      <c r="E42" s="109"/>
      <c r="F42" s="107"/>
      <c r="G42" s="110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4" customHeight="1" x14ac:dyDescent="0.25">
      <c r="A44" s="107"/>
      <c r="B44" s="127"/>
      <c r="C44" s="127"/>
      <c r="D44" s="127"/>
      <c r="E44" s="127"/>
      <c r="F44" s="127"/>
      <c r="G44" s="128"/>
    </row>
    <row r="45" spans="1:8" s="12" customFormat="1" ht="30.75" customHeight="1" x14ac:dyDescent="0.25">
      <c r="A45" s="314"/>
      <c r="B45" s="314"/>
      <c r="C45" s="314"/>
      <c r="D45" s="314"/>
      <c r="E45" s="314"/>
      <c r="F45" s="314"/>
      <c r="G45" s="314"/>
    </row>
    <row r="46" spans="1:8" s="13" customFormat="1" x14ac:dyDescent="0.25">
      <c r="A46" s="61"/>
      <c r="B46" s="61"/>
    </row>
    <row r="47" spans="1:8" s="12" customFormat="1" x14ac:dyDescent="0.25"/>
    <row r="48" spans="1:8" s="12" customFormat="1" x14ac:dyDescent="0.25">
      <c r="A48" s="52"/>
      <c r="B48" s="61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ht="15" x14ac:dyDescent="0.25">
      <c r="A50"/>
      <c r="B50"/>
      <c r="C50"/>
      <c r="D50"/>
      <c r="E50"/>
      <c r="F50"/>
      <c r="G50"/>
    </row>
    <row r="58" spans="1:7" x14ac:dyDescent="0.25">
      <c r="F58" s="18" t="s">
        <v>66</v>
      </c>
    </row>
  </sheetData>
  <mergeCells count="8">
    <mergeCell ref="E36:G36"/>
    <mergeCell ref="A45:G45"/>
    <mergeCell ref="E1:G1"/>
    <mergeCell ref="E2:G2"/>
    <mergeCell ref="E3:G3"/>
    <mergeCell ref="A4:G4"/>
    <mergeCell ref="A5:G5"/>
    <mergeCell ref="B30:H30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8.425781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28515625" customWidth="1"/>
  </cols>
  <sheetData>
    <row r="1" spans="1:9" x14ac:dyDescent="0.25">
      <c r="E1" s="311" t="s">
        <v>62</v>
      </c>
      <c r="F1" s="311"/>
      <c r="G1" s="311"/>
    </row>
    <row r="2" spans="1:9" x14ac:dyDescent="0.25">
      <c r="E2" s="311" t="s">
        <v>92</v>
      </c>
      <c r="F2" s="311"/>
      <c r="G2" s="311"/>
    </row>
    <row r="3" spans="1:9" x14ac:dyDescent="0.25">
      <c r="E3" s="300" t="s">
        <v>264</v>
      </c>
      <c r="F3" s="300"/>
      <c r="G3" s="300"/>
    </row>
    <row r="4" spans="1:9" ht="15" x14ac:dyDescent="0.25">
      <c r="A4" s="315" t="s">
        <v>217</v>
      </c>
      <c r="B4" s="315"/>
      <c r="C4" s="315"/>
      <c r="D4" s="315"/>
      <c r="E4" s="315"/>
      <c r="F4" s="315"/>
      <c r="G4" s="315"/>
    </row>
    <row r="5" spans="1:9" ht="16.5" thickBot="1" x14ac:dyDescent="0.3">
      <c r="A5" s="316" t="s">
        <v>230</v>
      </c>
      <c r="B5" s="316"/>
      <c r="C5" s="316"/>
      <c r="D5" s="316"/>
      <c r="E5" s="316"/>
      <c r="F5" s="316"/>
      <c r="G5" s="316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C7*D7</f>
        <v>165000</v>
      </c>
      <c r="F7" s="81">
        <f>8000*C7</f>
        <v>8000</v>
      </c>
      <c r="G7" s="81">
        <f>E7+F7</f>
        <v>173000</v>
      </c>
      <c r="H7">
        <v>82600</v>
      </c>
    </row>
    <row r="8" spans="1:9" ht="18.75" customHeight="1" x14ac:dyDescent="0.25">
      <c r="A8" s="81">
        <v>2</v>
      </c>
      <c r="B8" s="88" t="s">
        <v>25</v>
      </c>
      <c r="C8" s="83">
        <v>1</v>
      </c>
      <c r="D8" s="83">
        <v>114000</v>
      </c>
      <c r="E8" s="82">
        <f t="shared" ref="E8:E25" si="0">C8*D8</f>
        <v>114000</v>
      </c>
      <c r="F8" s="81">
        <f t="shared" ref="F8:F25" si="1">8000*C8</f>
        <v>8000</v>
      </c>
      <c r="G8" s="81">
        <f t="shared" ref="G8:G22" si="2">E8+F8</f>
        <v>122000</v>
      </c>
      <c r="H8">
        <v>41300</v>
      </c>
    </row>
    <row r="9" spans="1:9" ht="18.75" customHeight="1" x14ac:dyDescent="0.25">
      <c r="A9" s="81">
        <v>3</v>
      </c>
      <c r="B9" s="88" t="s">
        <v>166</v>
      </c>
      <c r="C9" s="83">
        <v>1</v>
      </c>
      <c r="D9" s="83">
        <v>109000</v>
      </c>
      <c r="E9" s="82">
        <f t="shared" si="0"/>
        <v>109000</v>
      </c>
      <c r="F9" s="81">
        <f t="shared" si="1"/>
        <v>8000</v>
      </c>
      <c r="G9" s="81">
        <f t="shared" si="2"/>
        <v>117000</v>
      </c>
      <c r="H9">
        <v>82600</v>
      </c>
    </row>
    <row r="10" spans="1:9" ht="18.75" customHeight="1" x14ac:dyDescent="0.25">
      <c r="A10" s="81">
        <v>4</v>
      </c>
      <c r="B10" s="88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  <c r="H10">
        <v>82600</v>
      </c>
    </row>
    <row r="11" spans="1:9" ht="18.75" customHeight="1" x14ac:dyDescent="0.25">
      <c r="A11" s="81">
        <v>5</v>
      </c>
      <c r="B11" s="88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8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8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8" t="s">
        <v>167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  <c r="H14">
        <v>82600</v>
      </c>
    </row>
    <row r="15" spans="1:9" ht="18.75" customHeight="1" x14ac:dyDescent="0.25">
      <c r="A15" s="81">
        <v>9</v>
      </c>
      <c r="B15" s="84" t="s">
        <v>40</v>
      </c>
      <c r="C15" s="83">
        <v>0.6</v>
      </c>
      <c r="D15" s="83">
        <v>109000</v>
      </c>
      <c r="E15" s="82">
        <f t="shared" si="0"/>
        <v>65400</v>
      </c>
      <c r="F15" s="81">
        <f t="shared" si="1"/>
        <v>4800</v>
      </c>
      <c r="G15" s="81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81">
        <v>10</v>
      </c>
      <c r="B16" s="131" t="s">
        <v>70</v>
      </c>
      <c r="C16" s="83">
        <v>0.6</v>
      </c>
      <c r="D16" s="83">
        <v>109000</v>
      </c>
      <c r="E16" s="82">
        <f t="shared" si="0"/>
        <v>65400</v>
      </c>
      <c r="F16" s="81">
        <f t="shared" si="1"/>
        <v>4800</v>
      </c>
      <c r="G16" s="81">
        <f t="shared" si="2"/>
        <v>70200</v>
      </c>
      <c r="H16">
        <f>75000*C16+3840</f>
        <v>48840</v>
      </c>
    </row>
    <row r="17" spans="1:8" ht="18.75" customHeight="1" x14ac:dyDescent="0.25">
      <c r="A17" s="81">
        <v>11</v>
      </c>
      <c r="B17" s="119" t="s">
        <v>169</v>
      </c>
      <c r="C17" s="132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8" ht="18.75" customHeight="1" x14ac:dyDescent="0.25">
      <c r="A18" s="81">
        <v>12</v>
      </c>
      <c r="B18" s="119" t="s">
        <v>161</v>
      </c>
      <c r="C18" s="132">
        <v>0.6</v>
      </c>
      <c r="D18" s="83">
        <v>109000</v>
      </c>
      <c r="E18" s="82">
        <f t="shared" si="0"/>
        <v>65400</v>
      </c>
      <c r="F18" s="81">
        <f t="shared" si="1"/>
        <v>4800</v>
      </c>
      <c r="G18" s="81">
        <f t="shared" si="2"/>
        <v>70200</v>
      </c>
      <c r="H18">
        <v>48840</v>
      </c>
    </row>
    <row r="19" spans="1:8" ht="18.75" customHeight="1" x14ac:dyDescent="0.25">
      <c r="A19" s="81">
        <v>13</v>
      </c>
      <c r="B19" s="119" t="s">
        <v>170</v>
      </c>
      <c r="C19" s="132">
        <v>1</v>
      </c>
      <c r="D19" s="83">
        <v>109000</v>
      </c>
      <c r="E19" s="82">
        <f t="shared" si="0"/>
        <v>109000</v>
      </c>
      <c r="F19" s="81">
        <f t="shared" si="1"/>
        <v>8000</v>
      </c>
      <c r="G19" s="81">
        <f t="shared" si="2"/>
        <v>117000</v>
      </c>
      <c r="H19">
        <v>82600</v>
      </c>
    </row>
    <row r="20" spans="1:8" ht="18.75" customHeight="1" x14ac:dyDescent="0.25">
      <c r="A20" s="81">
        <v>14</v>
      </c>
      <c r="B20" s="119" t="s">
        <v>179</v>
      </c>
      <c r="C20" s="132">
        <v>0.75</v>
      </c>
      <c r="D20" s="83">
        <v>109000</v>
      </c>
      <c r="E20" s="82">
        <f t="shared" si="0"/>
        <v>81750</v>
      </c>
      <c r="F20" s="81">
        <f t="shared" si="1"/>
        <v>6000</v>
      </c>
      <c r="G20" s="81">
        <f t="shared" si="2"/>
        <v>87750</v>
      </c>
      <c r="H20">
        <f>75000*C20+5700</f>
        <v>61950</v>
      </c>
    </row>
    <row r="21" spans="1:8" s="259" customFormat="1" ht="18.75" customHeight="1" x14ac:dyDescent="0.25">
      <c r="A21" s="83">
        <v>15</v>
      </c>
      <c r="B21" s="258" t="s">
        <v>30</v>
      </c>
      <c r="C21" s="83">
        <v>0.75</v>
      </c>
      <c r="D21" s="83">
        <v>109000</v>
      </c>
      <c r="E21" s="83">
        <f t="shared" si="0"/>
        <v>81750</v>
      </c>
      <c r="F21" s="83">
        <f t="shared" si="1"/>
        <v>6000</v>
      </c>
      <c r="G21" s="83">
        <f t="shared" si="2"/>
        <v>87750</v>
      </c>
      <c r="H21" s="259">
        <v>41300</v>
      </c>
    </row>
    <row r="22" spans="1:8" s="146" customFormat="1" ht="18.75" customHeight="1" x14ac:dyDescent="0.25">
      <c r="A22" s="132">
        <v>16</v>
      </c>
      <c r="B22" s="119" t="s">
        <v>219</v>
      </c>
      <c r="C22" s="132">
        <v>0.5</v>
      </c>
      <c r="D22" s="83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  <c r="H22" s="146">
        <v>41300</v>
      </c>
    </row>
    <row r="23" spans="1:8" s="146" customFormat="1" ht="18.75" customHeight="1" x14ac:dyDescent="0.25">
      <c r="A23" s="132">
        <v>17</v>
      </c>
      <c r="B23" s="119" t="s">
        <v>35</v>
      </c>
      <c r="C23" s="132">
        <v>0.25</v>
      </c>
      <c r="D23" s="83">
        <v>109000</v>
      </c>
      <c r="E23" s="132">
        <f t="shared" si="0"/>
        <v>27250</v>
      </c>
      <c r="F23" s="132">
        <f t="shared" si="1"/>
        <v>2000</v>
      </c>
      <c r="G23" s="132">
        <f>E23+F23</f>
        <v>29250</v>
      </c>
      <c r="H23" s="146">
        <v>20650</v>
      </c>
    </row>
    <row r="24" spans="1:8" s="146" customFormat="1" ht="18.75" customHeight="1" x14ac:dyDescent="0.25">
      <c r="A24" s="132">
        <v>18</v>
      </c>
      <c r="B24" s="119" t="s">
        <v>261</v>
      </c>
      <c r="C24" s="132">
        <v>1</v>
      </c>
      <c r="D24" s="83">
        <v>109000</v>
      </c>
      <c r="E24" s="132">
        <f t="shared" si="0"/>
        <v>109000</v>
      </c>
      <c r="F24" s="132">
        <f t="shared" si="1"/>
        <v>8000</v>
      </c>
      <c r="G24" s="132">
        <f>E24+F24</f>
        <v>117000</v>
      </c>
    </row>
    <row r="25" spans="1:8" s="146" customFormat="1" ht="18.75" customHeight="1" x14ac:dyDescent="0.25">
      <c r="A25" s="132">
        <v>19</v>
      </c>
      <c r="B25" s="119" t="s">
        <v>22</v>
      </c>
      <c r="C25" s="132">
        <v>0.5</v>
      </c>
      <c r="D25" s="83">
        <v>109000</v>
      </c>
      <c r="E25" s="132">
        <f t="shared" si="0"/>
        <v>54500</v>
      </c>
      <c r="F25" s="132">
        <f t="shared" si="1"/>
        <v>4000</v>
      </c>
      <c r="G25" s="132">
        <f>E25+F25</f>
        <v>58500</v>
      </c>
    </row>
    <row r="26" spans="1:8" ht="18.75" customHeight="1" x14ac:dyDescent="0.25">
      <c r="A26" s="132"/>
      <c r="B26" s="119" t="s">
        <v>149</v>
      </c>
      <c r="C26" s="255">
        <f>SUM(C7:C25)</f>
        <v>15.049999999999999</v>
      </c>
      <c r="D26" s="255">
        <f>SUM(D7:D25)</f>
        <v>2132000</v>
      </c>
      <c r="E26" s="255">
        <f>SUM(E7:E25)</f>
        <v>1701450</v>
      </c>
      <c r="F26" s="255">
        <f>SUM(F7:F25)</f>
        <v>120400</v>
      </c>
      <c r="G26" s="255">
        <f>SUM(G7:G25)</f>
        <v>1821850</v>
      </c>
      <c r="H26" s="132">
        <f>SUM(H7:H23)</f>
        <v>1055120</v>
      </c>
    </row>
    <row r="27" spans="1:8" ht="18.75" customHeight="1" x14ac:dyDescent="0.25">
      <c r="A27" s="107"/>
      <c r="B27" s="133"/>
      <c r="C27" s="133"/>
      <c r="D27" s="133"/>
      <c r="E27" s="133"/>
      <c r="F27" s="133"/>
      <c r="G27" s="133"/>
    </row>
    <row r="28" spans="1:8" ht="33" customHeight="1" x14ac:dyDescent="0.25">
      <c r="A28" s="107"/>
      <c r="B28" s="309" t="s">
        <v>188</v>
      </c>
      <c r="C28" s="309"/>
      <c r="D28" s="309"/>
      <c r="E28" s="309"/>
      <c r="F28" s="309"/>
      <c r="G28" s="309"/>
      <c r="H28" s="309"/>
    </row>
    <row r="29" spans="1:8" ht="21" customHeight="1" x14ac:dyDescent="0.25">
      <c r="A29" s="107"/>
      <c r="B29" s="61"/>
      <c r="C29" s="61" t="s">
        <v>93</v>
      </c>
      <c r="D29" s="61"/>
      <c r="E29" s="13"/>
      <c r="F29" s="13"/>
      <c r="G29" s="13"/>
      <c r="H29" s="13"/>
    </row>
    <row r="30" spans="1:8" ht="21" customHeight="1" x14ac:dyDescent="0.25">
      <c r="A30" s="107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107"/>
      <c r="B31" s="52"/>
      <c r="C31" s="61" t="s">
        <v>94</v>
      </c>
      <c r="D31" s="61"/>
      <c r="E31" s="12"/>
      <c r="F31" s="12"/>
      <c r="G31" s="12"/>
      <c r="H31" s="12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12"/>
      <c r="B33" s="113"/>
      <c r="C33" s="108"/>
      <c r="D33" s="108"/>
      <c r="E33" s="109"/>
      <c r="F33" s="107"/>
      <c r="G33" s="110"/>
    </row>
    <row r="34" spans="1:7" ht="21" customHeight="1" x14ac:dyDescent="0.25">
      <c r="A34" s="112"/>
      <c r="B34" s="113"/>
      <c r="C34" s="108"/>
      <c r="D34" s="108"/>
      <c r="E34" s="317"/>
      <c r="F34" s="317"/>
      <c r="G34" s="317"/>
    </row>
    <row r="35" spans="1:7" ht="21" customHeight="1" x14ac:dyDescent="0.25">
      <c r="A35" s="107"/>
      <c r="B35" s="111"/>
      <c r="C35" s="108"/>
      <c r="D35" s="108"/>
      <c r="E35" s="109"/>
      <c r="F35" s="107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07"/>
    </row>
    <row r="37" spans="1:7" ht="21" customHeight="1" x14ac:dyDescent="0.25">
      <c r="A37" s="107"/>
      <c r="B37" s="111"/>
      <c r="C37" s="108"/>
      <c r="D37" s="108"/>
      <c r="E37" s="109"/>
      <c r="F37" s="107"/>
      <c r="G37" s="107"/>
    </row>
    <row r="38" spans="1:7" ht="21" customHeight="1" x14ac:dyDescent="0.25">
      <c r="A38" s="107"/>
      <c r="B38" s="114"/>
      <c r="C38" s="108"/>
      <c r="D38" s="108"/>
      <c r="E38" s="109"/>
      <c r="F38" s="115"/>
      <c r="G38" s="107"/>
    </row>
    <row r="39" spans="1:7" ht="21" customHeight="1" x14ac:dyDescent="0.25">
      <c r="A39" s="107"/>
      <c r="B39" s="111"/>
      <c r="C39" s="108"/>
      <c r="D39" s="108"/>
      <c r="E39" s="109"/>
      <c r="F39" s="107"/>
      <c r="G39" s="110"/>
    </row>
    <row r="40" spans="1:7" ht="21" customHeight="1" x14ac:dyDescent="0.25">
      <c r="A40" s="107"/>
      <c r="B40" s="111"/>
      <c r="C40" s="108"/>
      <c r="D40" s="108"/>
      <c r="E40" s="109"/>
      <c r="F40" s="107"/>
      <c r="G40" s="110"/>
    </row>
    <row r="41" spans="1:7" ht="21" customHeight="1" x14ac:dyDescent="0.25">
      <c r="A41" s="107"/>
      <c r="B41" s="111"/>
      <c r="C41" s="108"/>
      <c r="D41" s="108"/>
      <c r="E41" s="109"/>
      <c r="F41" s="107"/>
      <c r="G41" s="107"/>
    </row>
    <row r="42" spans="1:7" ht="24" customHeight="1" x14ac:dyDescent="0.25">
      <c r="A42" s="107"/>
      <c r="B42" s="127"/>
      <c r="C42" s="127"/>
      <c r="D42" s="127"/>
      <c r="E42" s="127"/>
      <c r="F42" s="127"/>
      <c r="G42" s="128"/>
    </row>
    <row r="43" spans="1:7" s="12" customFormat="1" ht="30.75" customHeight="1" x14ac:dyDescent="0.25">
      <c r="A43" s="314"/>
      <c r="B43" s="314"/>
      <c r="C43" s="314"/>
      <c r="D43" s="314"/>
      <c r="E43" s="314"/>
      <c r="F43" s="314"/>
      <c r="G43" s="314"/>
    </row>
    <row r="44" spans="1:7" s="13" customFormat="1" x14ac:dyDescent="0.25">
      <c r="A44" s="61"/>
      <c r="B44" s="61"/>
    </row>
    <row r="45" spans="1:7" s="12" customFormat="1" x14ac:dyDescent="0.25"/>
    <row r="46" spans="1:7" s="12" customFormat="1" x14ac:dyDescent="0.25">
      <c r="A46" s="52"/>
      <c r="B46" s="61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11" t="s">
        <v>62</v>
      </c>
      <c r="F1" s="311"/>
      <c r="G1" s="311"/>
    </row>
    <row r="2" spans="1:9" x14ac:dyDescent="0.25">
      <c r="E2" s="311" t="s">
        <v>92</v>
      </c>
      <c r="F2" s="311"/>
      <c r="G2" s="311"/>
    </row>
    <row r="3" spans="1:9" x14ac:dyDescent="0.25">
      <c r="E3" s="300" t="s">
        <v>264</v>
      </c>
      <c r="F3" s="300"/>
      <c r="G3" s="300"/>
    </row>
    <row r="4" spans="1:9" ht="15" x14ac:dyDescent="0.25">
      <c r="A4" s="315" t="s">
        <v>171</v>
      </c>
      <c r="B4" s="315"/>
      <c r="C4" s="315"/>
      <c r="D4" s="315"/>
      <c r="E4" s="315"/>
      <c r="F4" s="315"/>
      <c r="G4" s="315"/>
    </row>
    <row r="5" spans="1:9" ht="16.5" thickBot="1" x14ac:dyDescent="0.3">
      <c r="A5" s="316" t="s">
        <v>132</v>
      </c>
      <c r="B5" s="316"/>
      <c r="C5" s="316"/>
      <c r="D5" s="316"/>
      <c r="E5" s="316"/>
      <c r="F5" s="316"/>
      <c r="G5" s="316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20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25</v>
      </c>
      <c r="C8" s="83">
        <v>0.75</v>
      </c>
      <c r="D8" s="83">
        <v>110000</v>
      </c>
      <c r="E8" s="82">
        <f t="shared" ref="E8:E14" si="0">D8*C8</f>
        <v>82500</v>
      </c>
      <c r="F8" s="81">
        <f t="shared" ref="F8:F14" si="1">8000*C8</f>
        <v>6000</v>
      </c>
      <c r="G8" s="81">
        <f t="shared" ref="G8:G14" si="2">E8+F8</f>
        <v>88500</v>
      </c>
    </row>
    <row r="9" spans="1:9" ht="18.75" customHeight="1" x14ac:dyDescent="0.25">
      <c r="A9" s="81">
        <v>3</v>
      </c>
      <c r="B9" s="88" t="s">
        <v>172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</row>
    <row r="10" spans="1:9" ht="18.75" customHeight="1" x14ac:dyDescent="0.25">
      <c r="A10" s="81">
        <v>4</v>
      </c>
      <c r="B10" s="88" t="s">
        <v>173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</row>
    <row r="11" spans="1:9" ht="18.75" customHeight="1" x14ac:dyDescent="0.25">
      <c r="A11" s="81">
        <v>5</v>
      </c>
      <c r="B11" s="88" t="s">
        <v>173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9" ht="18.75" customHeight="1" x14ac:dyDescent="0.25">
      <c r="A12" s="81">
        <v>6</v>
      </c>
      <c r="B12" s="84" t="s">
        <v>22</v>
      </c>
      <c r="C12" s="83">
        <v>0.5</v>
      </c>
      <c r="D12" s="83">
        <v>109000</v>
      </c>
      <c r="E12" s="82">
        <f t="shared" si="0"/>
        <v>54500</v>
      </c>
      <c r="F12" s="81">
        <f t="shared" si="1"/>
        <v>4000</v>
      </c>
      <c r="G12" s="81">
        <f t="shared" si="2"/>
        <v>58500</v>
      </c>
    </row>
    <row r="13" spans="1:9" ht="18.75" customHeight="1" x14ac:dyDescent="0.25">
      <c r="A13" s="81">
        <v>7</v>
      </c>
      <c r="B13" s="84" t="s">
        <v>241</v>
      </c>
      <c r="C13" s="83">
        <v>0.5</v>
      </c>
      <c r="D13" s="83">
        <v>109000</v>
      </c>
      <c r="E13" s="82">
        <f t="shared" si="0"/>
        <v>54500</v>
      </c>
      <c r="F13" s="81">
        <f t="shared" si="1"/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 t="s">
        <v>30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4.75</v>
      </c>
      <c r="D17" s="119">
        <f>SUM(D7:D16)</f>
        <v>907000</v>
      </c>
      <c r="E17" s="119">
        <f t="shared" ref="E17:G17" si="3">SUM(E7:E16)</f>
        <v>552500</v>
      </c>
      <c r="F17" s="119">
        <f t="shared" si="3"/>
        <v>38000</v>
      </c>
      <c r="G17" s="119">
        <f t="shared" si="3"/>
        <v>590500</v>
      </c>
    </row>
    <row r="18" spans="1:8" ht="33" customHeight="1" x14ac:dyDescent="0.25">
      <c r="A18" s="107"/>
      <c r="B18" s="309" t="s">
        <v>188</v>
      </c>
      <c r="C18" s="309"/>
      <c r="D18" s="309"/>
      <c r="E18" s="309"/>
      <c r="F18" s="309"/>
      <c r="G18" s="309"/>
      <c r="H18" s="309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17"/>
      <c r="F23" s="317"/>
      <c r="G23" s="317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14"/>
      <c r="B33" s="314"/>
      <c r="C33" s="314"/>
      <c r="D33" s="314"/>
      <c r="E33" s="314"/>
      <c r="F33" s="314"/>
      <c r="G33" s="314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11" t="s">
        <v>62</v>
      </c>
      <c r="F1" s="311"/>
      <c r="G1" s="311"/>
    </row>
    <row r="2" spans="1:9" x14ac:dyDescent="0.25">
      <c r="E2" s="311" t="s">
        <v>92</v>
      </c>
      <c r="F2" s="311"/>
      <c r="G2" s="311"/>
    </row>
    <row r="3" spans="1:9" x14ac:dyDescent="0.25">
      <c r="E3" s="300" t="s">
        <v>264</v>
      </c>
      <c r="F3" s="300"/>
      <c r="G3" s="300"/>
    </row>
    <row r="4" spans="1:9" ht="15" x14ac:dyDescent="0.25">
      <c r="A4" s="315" t="s">
        <v>175</v>
      </c>
      <c r="B4" s="315"/>
      <c r="C4" s="315"/>
      <c r="D4" s="315"/>
      <c r="E4" s="315"/>
      <c r="F4" s="315"/>
      <c r="G4" s="315"/>
    </row>
    <row r="5" spans="1:9" ht="16.5" thickBot="1" x14ac:dyDescent="0.3">
      <c r="A5" s="316" t="s">
        <v>133</v>
      </c>
      <c r="B5" s="316"/>
      <c r="C5" s="316"/>
      <c r="D5" s="316"/>
      <c r="E5" s="316"/>
      <c r="F5" s="316"/>
      <c r="G5" s="316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174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C7*D7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 t="shared" ref="E8:E13" si="0">C8*D8</f>
        <v>110000</v>
      </c>
      <c r="F8" s="81">
        <f t="shared" ref="F8:F11" si="1">8000*C8</f>
        <v>8000</v>
      </c>
      <c r="G8" s="81">
        <f t="shared" ref="G8:G13" si="2">E8+F8</f>
        <v>118000</v>
      </c>
    </row>
    <row r="9" spans="1:9" ht="18.75" customHeight="1" x14ac:dyDescent="0.25">
      <c r="A9" s="81">
        <v>3</v>
      </c>
      <c r="B9" s="88" t="s">
        <v>172</v>
      </c>
      <c r="C9" s="83">
        <v>0.8</v>
      </c>
      <c r="D9" s="83">
        <v>109000</v>
      </c>
      <c r="E9" s="82">
        <f t="shared" si="0"/>
        <v>87200</v>
      </c>
      <c r="F9" s="81">
        <f t="shared" si="1"/>
        <v>6400</v>
      </c>
      <c r="G9" s="81">
        <f t="shared" si="2"/>
        <v>93600</v>
      </c>
    </row>
    <row r="10" spans="1:9" ht="18.75" customHeight="1" x14ac:dyDescent="0.25">
      <c r="A10" s="81">
        <v>4</v>
      </c>
      <c r="B10" s="88" t="s">
        <v>173</v>
      </c>
      <c r="C10" s="83">
        <v>0.8</v>
      </c>
      <c r="D10" s="83">
        <v>109000</v>
      </c>
      <c r="E10" s="82">
        <f t="shared" si="0"/>
        <v>87200</v>
      </c>
      <c r="F10" s="81">
        <f t="shared" si="1"/>
        <v>6400</v>
      </c>
      <c r="G10" s="81">
        <f t="shared" si="2"/>
        <v>93600</v>
      </c>
    </row>
    <row r="11" spans="1:9" ht="18.75" customHeight="1" x14ac:dyDescent="0.25">
      <c r="A11" s="81">
        <v>5</v>
      </c>
      <c r="B11" s="88" t="s">
        <v>22</v>
      </c>
      <c r="C11" s="83">
        <v>0.8</v>
      </c>
      <c r="D11" s="83">
        <v>109000</v>
      </c>
      <c r="E11" s="82">
        <f t="shared" si="0"/>
        <v>87200</v>
      </c>
      <c r="F11" s="81">
        <f t="shared" si="1"/>
        <v>6400</v>
      </c>
      <c r="G11" s="81">
        <f t="shared" si="2"/>
        <v>93600</v>
      </c>
    </row>
    <row r="12" spans="1:9" ht="18.75" customHeight="1" x14ac:dyDescent="0.25">
      <c r="A12" s="132">
        <v>6</v>
      </c>
      <c r="B12" s="84" t="s">
        <v>30</v>
      </c>
      <c r="C12" s="156">
        <v>0.5</v>
      </c>
      <c r="D12" s="83">
        <v>109000</v>
      </c>
      <c r="E12" s="82">
        <f t="shared" si="0"/>
        <v>54500</v>
      </c>
      <c r="F12" s="132">
        <v>4000</v>
      </c>
      <c r="G12" s="81">
        <f t="shared" si="2"/>
        <v>58500</v>
      </c>
    </row>
    <row r="13" spans="1:9" ht="18.75" customHeight="1" x14ac:dyDescent="0.25">
      <c r="A13" s="132">
        <v>7</v>
      </c>
      <c r="B13" s="84" t="s">
        <v>200</v>
      </c>
      <c r="C13" s="156">
        <v>0.5</v>
      </c>
      <c r="D13" s="83">
        <v>109000</v>
      </c>
      <c r="E13" s="82">
        <f t="shared" si="0"/>
        <v>54500</v>
      </c>
      <c r="F13" s="132"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/>
      <c r="C14" s="83"/>
      <c r="D14" s="83"/>
      <c r="E14" s="82"/>
      <c r="F14" s="81"/>
      <c r="G14" s="81"/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149</v>
      </c>
      <c r="C17" s="119">
        <f>SUM(C7:C16)</f>
        <v>5.3999999999999995</v>
      </c>
      <c r="D17" s="119">
        <f>SUM(D7:D16)</f>
        <v>798000</v>
      </c>
      <c r="E17" s="119">
        <f t="shared" ref="E17:G17" si="3">SUM(E7:E16)</f>
        <v>623600</v>
      </c>
      <c r="F17" s="119">
        <f t="shared" si="3"/>
        <v>43200</v>
      </c>
      <c r="G17" s="119">
        <f t="shared" si="3"/>
        <v>666800</v>
      </c>
    </row>
    <row r="18" spans="1:8" ht="33" customHeight="1" x14ac:dyDescent="0.25">
      <c r="A18" s="107"/>
      <c r="B18" s="309" t="s">
        <v>180</v>
      </c>
      <c r="C18" s="309"/>
      <c r="D18" s="309"/>
      <c r="E18" s="309"/>
      <c r="F18" s="309"/>
      <c r="G18" s="309"/>
      <c r="H18" s="309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109"/>
      <c r="F23" s="323"/>
      <c r="G23" s="323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14"/>
      <c r="B33" s="314"/>
      <c r="C33" s="314"/>
      <c r="D33" s="314"/>
      <c r="E33" s="314"/>
      <c r="F33" s="314"/>
      <c r="G33" s="314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2025-01-27T17:43:20Z</dcterms:modified>
</cp:coreProperties>
</file>