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3DE25B9-CFB7-44C7-ACDB-5D4ACB313292}" xr6:coauthVersionLast="47" xr6:coauthVersionMax="47" xr10:uidLastSave="{00000000-0000-0000-0000-000000000000}"/>
  <bookViews>
    <workbookView xWindow="-120" yWindow="-120" windowWidth="29040" windowHeight="15720" tabRatio="903" firstSheet="15" activeTab="19" xr2:uid="{00000000-000D-0000-FFFF-FFFF00000000}"/>
  </bookViews>
  <sheets>
    <sheet name="կոմունալ տնտեսություն  6-Ա" sheetId="27" r:id="rId1"/>
    <sheet name="թիվ 1 մարզադպրոց  6-Ա " sheetId="3" r:id="rId2"/>
    <sheet name="քաղաքային մարզադպրոց  6-Ա" sheetId="25" r:id="rId3"/>
    <sheet name="թիվ 1 մանկապարտեզ  6-Ա" sheetId="6" r:id="rId4"/>
    <sheet name="  թիվ 2 մանկապարտեզ  6-Ա " sheetId="7" r:id="rId5"/>
    <sheet name="թիվ 1 ՄԵԴ 24-Ա" sheetId="23" r:id="rId6"/>
    <sheet name="թիվ 2 մեդ  6-Ա " sheetId="15" r:id="rId7"/>
    <sheet name=" թիվ 3 մանկապարտեզ   6-Ա " sheetId="17" r:id="rId8"/>
    <sheet name="քաղաքային գրադարան  6-Ա " sheetId="24" r:id="rId9"/>
    <sheet name="մանկական գրադարան   6-Ա" sheetId="28" r:id="rId10"/>
    <sheet name="գեղարվեստի դպրոց  6-Ա" sheetId="29" r:id="rId11"/>
    <sheet name="մշակույթի պալատ  6-Ա" sheetId="30" r:id="rId12"/>
    <sheet name="Տրետուքի մանկապարտեզ  6-Ա " sheetId="31" r:id="rId13"/>
    <sheet name="Սոթքի մանկապարտեզ  6-Ա" sheetId="34" r:id="rId14"/>
    <sheet name="Մ.Մասրիկի մանկապարտեզ  6-Ա " sheetId="35" r:id="rId15"/>
    <sheet name="Ակունքի մանկապարտեզ  6-Ա " sheetId="36" r:id="rId16"/>
    <sheet name="Լուսակունքի մանկապարտեզ 6-Ա " sheetId="37" r:id="rId17"/>
    <sheet name="Տորֆավանի մանկապարտեզ  6-Ա " sheetId="38" r:id="rId18"/>
    <sheet name="Ծովակի մանկապարտեզ 6-Ա" sheetId="39" r:id="rId19"/>
    <sheet name="Վարդենիսի բանավան" sheetId="44" r:id="rId20"/>
    <sheet name="Կարճաղբյուրի մանկապարտեզ 6-Ա " sheetId="40" r:id="rId21"/>
    <sheet name="Ակունքի Մշակույթի պալատ  6-Ա" sheetId="41" r:id="rId22"/>
    <sheet name=" Ծովակի մշակույթի պալատ 6-Ա" sheetId="42" r:id="rId23"/>
    <sheet name="Лист1" sheetId="43" r:id="rId24"/>
  </sheets>
  <definedNames>
    <definedName name="_xlnm.Print_Area" localSheetId="4">'  թիվ 2 մանկապարտեզ  6-Ա '!$A$1:$G$36</definedName>
    <definedName name="_xlnm.Print_Area" localSheetId="7">' թիվ 3 մանկապարտեզ   6-Ա '!$A$1:$I$17</definedName>
    <definedName name="_xlnm.Print_Area" localSheetId="22">' Ծովակի մշակույթի պալատ 6-Ա'!$A$1:$G$46</definedName>
    <definedName name="_xlnm.Print_Area" localSheetId="15">'Ակունքի մանկապարտեզ  6-Ա '!$A$1:$G$64</definedName>
    <definedName name="_xlnm.Print_Area" localSheetId="21">'Ակունքի Մշակույթի պալատ  6-Ա'!$A$1:$G$46</definedName>
    <definedName name="_xlnm.Print_Area" localSheetId="3">'թիվ 1 մանկապարտեզ  6-Ա'!$A$1:$I$50</definedName>
    <definedName name="_xlnm.Print_Area" localSheetId="1">'թիվ 1 մարզադպրոց  6-Ա '!$A$1:$F$31</definedName>
    <definedName name="_xlnm.Print_Area" localSheetId="5">'թիվ 1 ՄԵԴ 24-Ա'!$A$1:$H$39</definedName>
    <definedName name="_xlnm.Print_Area" localSheetId="6">'թիվ 2 մեդ  6-Ա '!$A$1:$H$37</definedName>
    <definedName name="_xlnm.Print_Area" localSheetId="16">'Լուսակունքի մանկապարտեզ 6-Ա '!$A$1:$G$52</definedName>
    <definedName name="_xlnm.Print_Area" localSheetId="18">'Ծովակի մանկապարտեզ 6-Ա'!$A$1:$G$53</definedName>
    <definedName name="_xlnm.Print_Area" localSheetId="20">'Կարճաղբյուրի մանկապարտեզ 6-Ա '!$A$1:$G$54</definedName>
    <definedName name="_xlnm.Print_Area" localSheetId="0">'կոմունալ տնտեսություն  6-Ա'!$A$1:$G$59</definedName>
    <definedName name="_xlnm.Print_Area" localSheetId="14">'Մ.Մասրիկի մանկապարտեզ  6-Ա '!$A$1:$G$63</definedName>
    <definedName name="_xlnm.Print_Area" localSheetId="11">'մշակույթի պալատ  6-Ա'!$A$1:$G$52</definedName>
    <definedName name="_xlnm.Print_Area" localSheetId="13">'Սոթքի մանկապարտեզ  6-Ա'!$A$1:$G$46</definedName>
    <definedName name="_xlnm.Print_Area" localSheetId="19">'Վարդենիսի բանավան'!$A$1:$G$57</definedName>
    <definedName name="_xlnm.Print_Area" localSheetId="17">'Տորֆավանի մանկապարտեզ  6-Ա '!$A$1:$G$49</definedName>
    <definedName name="_xlnm.Print_Area" localSheetId="12">'Տրետուքի մանկապարտեզ  6-Ա '!$A$1:$G$46</definedName>
    <definedName name="_xlnm.Print_Area" localSheetId="2">'քաղաքային մարզադպրոց  6-Ա'!$A$1:$H$42</definedName>
  </definedNames>
  <calcPr calcId="191029"/>
</workbook>
</file>

<file path=xl/calcChain.xml><?xml version="1.0" encoding="utf-8"?>
<calcChain xmlns="http://schemas.openxmlformats.org/spreadsheetml/2006/main">
  <c r="E17" i="44" l="1"/>
  <c r="D28" i="44"/>
  <c r="C28" i="44"/>
  <c r="E27" i="44"/>
  <c r="F27" i="44"/>
  <c r="G27" i="44" s="1"/>
  <c r="E26" i="44"/>
  <c r="G26" i="44" s="1"/>
  <c r="F26" i="44"/>
  <c r="H20" i="40"/>
  <c r="H24" i="40" s="1"/>
  <c r="H16" i="40"/>
  <c r="H15" i="40"/>
  <c r="H24" i="39"/>
  <c r="H20" i="38"/>
  <c r="H23" i="37"/>
  <c r="H8" i="37"/>
  <c r="H33" i="36"/>
  <c r="H24" i="36"/>
  <c r="H18" i="35"/>
  <c r="H14" i="35"/>
  <c r="H15" i="35"/>
  <c r="H16" i="35"/>
  <c r="H17" i="35"/>
  <c r="H13" i="35"/>
  <c r="H12" i="35"/>
  <c r="H9" i="35"/>
  <c r="H34" i="35" s="1"/>
  <c r="H17" i="34"/>
  <c r="H11" i="34"/>
  <c r="H9" i="34"/>
  <c r="H15" i="31"/>
  <c r="H16" i="31"/>
  <c r="H17" i="31" s="1"/>
  <c r="H14" i="31"/>
  <c r="H13" i="31"/>
  <c r="H9" i="31"/>
  <c r="H8" i="31"/>
  <c r="H7" i="3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8" i="6"/>
  <c r="I34" i="6"/>
  <c r="I40" i="6"/>
  <c r="I10" i="6"/>
  <c r="H32" i="7"/>
  <c r="H42" i="6"/>
  <c r="I42" i="6" s="1"/>
  <c r="H41" i="6"/>
  <c r="I41" i="6" s="1"/>
  <c r="H40" i="6"/>
  <c r="H39" i="6"/>
  <c r="I39" i="6" s="1"/>
  <c r="H38" i="6"/>
  <c r="I38" i="6" s="1"/>
  <c r="H37" i="6"/>
  <c r="I37" i="6" s="1"/>
  <c r="H36" i="6"/>
  <c r="I36" i="6" s="1"/>
  <c r="H35" i="6"/>
  <c r="I35" i="6" s="1"/>
  <c r="H34" i="6"/>
  <c r="H33" i="6"/>
  <c r="I33" i="6" s="1"/>
  <c r="H32" i="6"/>
  <c r="I32" i="6" s="1"/>
  <c r="H31" i="6"/>
  <c r="I31" i="6" s="1"/>
  <c r="H30" i="6"/>
  <c r="I30" i="6" s="1"/>
  <c r="H29" i="6"/>
  <c r="I29" i="6" s="1"/>
  <c r="H28" i="6"/>
  <c r="H27" i="6"/>
  <c r="I27" i="6" s="1"/>
  <c r="H11" i="6"/>
  <c r="I11" i="6" s="1"/>
  <c r="H9" i="6"/>
  <c r="I9" i="6" s="1"/>
  <c r="E25" i="44"/>
  <c r="F25" i="44"/>
  <c r="G25" i="44" s="1"/>
  <c r="E24" i="44"/>
  <c r="F24" i="44"/>
  <c r="E8" i="44"/>
  <c r="G8" i="44" s="1"/>
  <c r="F8" i="44"/>
  <c r="F23" i="44"/>
  <c r="E23" i="44"/>
  <c r="G23" i="44" s="1"/>
  <c r="F22" i="44"/>
  <c r="E22" i="44"/>
  <c r="G22" i="44" s="1"/>
  <c r="F21" i="44"/>
  <c r="E21" i="44"/>
  <c r="F19" i="44"/>
  <c r="E19" i="44"/>
  <c r="G19" i="44" s="1"/>
  <c r="F18" i="44"/>
  <c r="E18" i="44"/>
  <c r="G18" i="44" s="1"/>
  <c r="F17" i="44"/>
  <c r="F16" i="44"/>
  <c r="E16" i="44"/>
  <c r="G16" i="44" s="1"/>
  <c r="F15" i="44"/>
  <c r="E15" i="44"/>
  <c r="F14" i="44"/>
  <c r="E14" i="44"/>
  <c r="F13" i="44"/>
  <c r="E13" i="44"/>
  <c r="G13" i="44" s="1"/>
  <c r="F12" i="44"/>
  <c r="E12" i="44"/>
  <c r="G12" i="44" s="1"/>
  <c r="F11" i="44"/>
  <c r="E11" i="44"/>
  <c r="F10" i="44"/>
  <c r="E10" i="44"/>
  <c r="G10" i="44" s="1"/>
  <c r="F9" i="44"/>
  <c r="E9" i="44"/>
  <c r="G9" i="44" s="1"/>
  <c r="F7" i="44"/>
  <c r="E7" i="44"/>
  <c r="E17" i="30"/>
  <c r="E28" i="27"/>
  <c r="E27" i="27"/>
  <c r="F28" i="27"/>
  <c r="F27" i="27"/>
  <c r="E23" i="27"/>
  <c r="F23" i="27"/>
  <c r="G23" i="27" s="1"/>
  <c r="G17" i="44" l="1"/>
  <c r="G21" i="44"/>
  <c r="I44" i="6"/>
  <c r="H44" i="6"/>
  <c r="G24" i="44"/>
  <c r="G7" i="44"/>
  <c r="G11" i="44"/>
  <c r="G14" i="44"/>
  <c r="F28" i="44"/>
  <c r="E28" i="44"/>
  <c r="G15" i="44"/>
  <c r="G28" i="27"/>
  <c r="G27" i="27"/>
  <c r="G28" i="15"/>
  <c r="H27" i="15"/>
  <c r="E28" i="15"/>
  <c r="C28" i="15"/>
  <c r="D44" i="6"/>
  <c r="E42" i="6"/>
  <c r="C44" i="6"/>
  <c r="F42" i="6"/>
  <c r="G42" i="6" s="1"/>
  <c r="E41" i="6"/>
  <c r="G41" i="6" s="1"/>
  <c r="F41" i="6"/>
  <c r="E54" i="27"/>
  <c r="F54" i="27"/>
  <c r="E13" i="41"/>
  <c r="F13" i="41"/>
  <c r="F32" i="7"/>
  <c r="D32" i="7"/>
  <c r="E31" i="7"/>
  <c r="G31" i="7" s="1"/>
  <c r="C32" i="7"/>
  <c r="F21" i="25"/>
  <c r="G21" i="25"/>
  <c r="G28" i="44" l="1"/>
  <c r="G13" i="41"/>
  <c r="G54" i="27"/>
  <c r="H21" i="25"/>
  <c r="G10" i="25"/>
  <c r="G11" i="25"/>
  <c r="G12" i="25"/>
  <c r="G13" i="25"/>
  <c r="G14" i="25"/>
  <c r="H14" i="25" s="1"/>
  <c r="G15" i="25"/>
  <c r="G16" i="25"/>
  <c r="G17" i="25"/>
  <c r="G19" i="25"/>
  <c r="G20" i="25"/>
  <c r="G22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9" i="25"/>
  <c r="H9" i="25" s="1"/>
  <c r="H18" i="25"/>
  <c r="H23" i="25"/>
  <c r="H26" i="25"/>
  <c r="F10" i="25"/>
  <c r="H10" i="25" s="1"/>
  <c r="F11" i="25"/>
  <c r="H11" i="25" s="1"/>
  <c r="F12" i="25"/>
  <c r="H12" i="25" s="1"/>
  <c r="F13" i="25"/>
  <c r="F14" i="25"/>
  <c r="F15" i="25"/>
  <c r="H15" i="25" s="1"/>
  <c r="F16" i="25"/>
  <c r="F17" i="25"/>
  <c r="H17" i="25" s="1"/>
  <c r="F19" i="25"/>
  <c r="H19" i="25" s="1"/>
  <c r="F20" i="25"/>
  <c r="F22" i="25"/>
  <c r="F24" i="25"/>
  <c r="F25" i="25"/>
  <c r="H25" i="25" s="1"/>
  <c r="F26" i="25"/>
  <c r="F27" i="25"/>
  <c r="H27" i="25" s="1"/>
  <c r="F28" i="25"/>
  <c r="H28" i="25" s="1"/>
  <c r="F29" i="25"/>
  <c r="F30" i="25"/>
  <c r="F31" i="25"/>
  <c r="H31" i="25" s="1"/>
  <c r="F32" i="25"/>
  <c r="H32" i="25" s="1"/>
  <c r="F33" i="25"/>
  <c r="H33" i="25" s="1"/>
  <c r="F34" i="25"/>
  <c r="F35" i="25"/>
  <c r="F9" i="25"/>
  <c r="E18" i="38"/>
  <c r="F18" i="38"/>
  <c r="D23" i="37"/>
  <c r="E22" i="37"/>
  <c r="C23" i="37"/>
  <c r="F22" i="37"/>
  <c r="D34" i="35"/>
  <c r="E33" i="35"/>
  <c r="G33" i="35"/>
  <c r="C34" i="35"/>
  <c r="F33" i="35"/>
  <c r="E15" i="34"/>
  <c r="F15" i="34"/>
  <c r="G15" i="34" s="1"/>
  <c r="E16" i="31"/>
  <c r="G16" i="31" s="1"/>
  <c r="F16" i="31"/>
  <c r="H26" i="15"/>
  <c r="H23" i="23"/>
  <c r="D24" i="40"/>
  <c r="E23" i="40"/>
  <c r="C24" i="40"/>
  <c r="F23" i="40"/>
  <c r="E17" i="38"/>
  <c r="F17" i="38"/>
  <c r="E16" i="38"/>
  <c r="F16" i="38"/>
  <c r="E32" i="36"/>
  <c r="C33" i="36"/>
  <c r="F32" i="36"/>
  <c r="E14" i="34"/>
  <c r="E13" i="34"/>
  <c r="F14" i="34"/>
  <c r="F13" i="34"/>
  <c r="E15" i="31"/>
  <c r="F15" i="31"/>
  <c r="E14" i="31"/>
  <c r="F14" i="31"/>
  <c r="H17" i="15"/>
  <c r="H19" i="15"/>
  <c r="E21" i="37"/>
  <c r="G21" i="37" s="1"/>
  <c r="F21" i="37"/>
  <c r="D24" i="39"/>
  <c r="E23" i="39"/>
  <c r="C24" i="39"/>
  <c r="F23" i="39"/>
  <c r="E47" i="27"/>
  <c r="F47" i="27"/>
  <c r="E24" i="30"/>
  <c r="E22" i="40"/>
  <c r="F22" i="40"/>
  <c r="E10" i="17"/>
  <c r="E11" i="36"/>
  <c r="E12" i="36"/>
  <c r="E13" i="36"/>
  <c r="E14" i="36"/>
  <c r="E15" i="36"/>
  <c r="E10" i="36"/>
  <c r="E7" i="39"/>
  <c r="E32" i="27"/>
  <c r="F32" i="27"/>
  <c r="E9" i="31"/>
  <c r="F40" i="27"/>
  <c r="E40" i="27"/>
  <c r="D55" i="27"/>
  <c r="E14" i="27"/>
  <c r="F14" i="27"/>
  <c r="F8" i="30"/>
  <c r="G8" i="30" s="1"/>
  <c r="F9" i="30"/>
  <c r="F10" i="30"/>
  <c r="F11" i="30"/>
  <c r="F12" i="30"/>
  <c r="F13" i="30"/>
  <c r="G13" i="30" s="1"/>
  <c r="F14" i="30"/>
  <c r="G14" i="30" s="1"/>
  <c r="F15" i="30"/>
  <c r="F16" i="30"/>
  <c r="F17" i="30"/>
  <c r="G17" i="30" s="1"/>
  <c r="F18" i="30"/>
  <c r="G18" i="30" s="1"/>
  <c r="F19" i="30"/>
  <c r="G19" i="30" s="1"/>
  <c r="F20" i="30"/>
  <c r="F21" i="30"/>
  <c r="F22" i="30"/>
  <c r="F23" i="30"/>
  <c r="F24" i="30"/>
  <c r="G24" i="30" s="1"/>
  <c r="F25" i="30"/>
  <c r="G25" i="30" s="1"/>
  <c r="F26" i="30"/>
  <c r="F27" i="30"/>
  <c r="F28" i="30"/>
  <c r="F29" i="30"/>
  <c r="F30" i="30"/>
  <c r="F31" i="30"/>
  <c r="F32" i="30"/>
  <c r="G32" i="30" s="1"/>
  <c r="F33" i="30"/>
  <c r="F34" i="30"/>
  <c r="F35" i="30"/>
  <c r="F36" i="30"/>
  <c r="G36" i="30" s="1"/>
  <c r="F37" i="30"/>
  <c r="F7" i="30"/>
  <c r="D38" i="30"/>
  <c r="E37" i="30"/>
  <c r="C38" i="30"/>
  <c r="E14" i="28"/>
  <c r="F14" i="28"/>
  <c r="E22" i="39"/>
  <c r="G22" i="39" s="1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G20" i="37" s="1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G9" i="30" s="1"/>
  <c r="E10" i="30"/>
  <c r="E11" i="30"/>
  <c r="E12" i="30"/>
  <c r="E13" i="30"/>
  <c r="E14" i="30"/>
  <c r="E15" i="30"/>
  <c r="E16" i="30"/>
  <c r="E18" i="30"/>
  <c r="E19" i="30"/>
  <c r="E20" i="30"/>
  <c r="E21" i="30"/>
  <c r="G21" i="30" s="1"/>
  <c r="E22" i="30"/>
  <c r="E23" i="30"/>
  <c r="E25" i="30"/>
  <c r="E26" i="30"/>
  <c r="E27" i="30"/>
  <c r="G27" i="30" s="1"/>
  <c r="E28" i="30"/>
  <c r="G28" i="30" s="1"/>
  <c r="E29" i="30"/>
  <c r="E30" i="30"/>
  <c r="E31" i="30"/>
  <c r="E33" i="30"/>
  <c r="G33" i="30" s="1"/>
  <c r="E34" i="30"/>
  <c r="G34" i="30" s="1"/>
  <c r="E35" i="30"/>
  <c r="E36" i="30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22" i="40" l="1"/>
  <c r="G16" i="38"/>
  <c r="G31" i="30"/>
  <c r="G23" i="30"/>
  <c r="G11" i="30"/>
  <c r="G19" i="37"/>
  <c r="G37" i="30"/>
  <c r="G22" i="30"/>
  <c r="G16" i="30"/>
  <c r="G17" i="38"/>
  <c r="H35" i="25"/>
  <c r="H29" i="25"/>
  <c r="E32" i="7"/>
  <c r="G26" i="30"/>
  <c r="G14" i="28"/>
  <c r="G13" i="34"/>
  <c r="G14" i="34"/>
  <c r="G35" i="30"/>
  <c r="G29" i="30"/>
  <c r="G15" i="30"/>
  <c r="G23" i="39"/>
  <c r="G23" i="40"/>
  <c r="G22" i="37"/>
  <c r="H34" i="25"/>
  <c r="H20" i="25"/>
  <c r="H13" i="25"/>
  <c r="G18" i="38"/>
  <c r="G47" i="27"/>
  <c r="G12" i="30"/>
  <c r="G15" i="31"/>
  <c r="G30" i="30"/>
  <c r="G32" i="36"/>
  <c r="G10" i="30"/>
  <c r="G40" i="27"/>
  <c r="H30" i="25"/>
  <c r="H24" i="25"/>
  <c r="H22" i="25"/>
  <c r="G20" i="30"/>
  <c r="F36" i="25"/>
  <c r="H16" i="25"/>
  <c r="G14" i="31"/>
  <c r="G32" i="27"/>
  <c r="G14" i="27"/>
  <c r="F38" i="30"/>
  <c r="E38" i="30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G12" i="6" l="1"/>
  <c r="G29" i="6"/>
  <c r="F44" i="6"/>
  <c r="G33" i="6"/>
  <c r="E44" i="6"/>
  <c r="G23" i="6"/>
  <c r="G18" i="6"/>
  <c r="E48" i="27" l="1"/>
  <c r="E49" i="27"/>
  <c r="E50" i="27"/>
  <c r="E46" i="27"/>
  <c r="F50" i="27"/>
  <c r="F49" i="27"/>
  <c r="G49" i="27" s="1"/>
  <c r="F48" i="27"/>
  <c r="F46" i="27"/>
  <c r="E26" i="27"/>
  <c r="E25" i="27"/>
  <c r="E24" i="27"/>
  <c r="F26" i="27"/>
  <c r="F25" i="27"/>
  <c r="F24" i="27"/>
  <c r="F21" i="40"/>
  <c r="G21" i="40" s="1"/>
  <c r="F17" i="37"/>
  <c r="G17" i="37" s="1"/>
  <c r="F16" i="37"/>
  <c r="G16" i="37" s="1"/>
  <c r="F8" i="37"/>
  <c r="G8" i="37" s="1"/>
  <c r="C55" i="27"/>
  <c r="E38" i="27"/>
  <c r="G38" i="27" s="1"/>
  <c r="E43" i="27"/>
  <c r="E42" i="27"/>
  <c r="F43" i="27"/>
  <c r="F42" i="27"/>
  <c r="E22" i="27"/>
  <c r="F22" i="27"/>
  <c r="E17" i="27"/>
  <c r="E16" i="27"/>
  <c r="F17" i="27"/>
  <c r="F16" i="27"/>
  <c r="G48" i="27" l="1"/>
  <c r="G50" i="27"/>
  <c r="G46" i="27"/>
  <c r="G16" i="27"/>
  <c r="G24" i="27"/>
  <c r="G26" i="27"/>
  <c r="G25" i="27"/>
  <c r="G43" i="27"/>
  <c r="G42" i="27"/>
  <c r="G22" i="27"/>
  <c r="G17" i="27"/>
  <c r="G20" i="40"/>
  <c r="F20" i="40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F10" i="40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G9" i="40"/>
  <c r="G10" i="40"/>
  <c r="F7" i="40"/>
  <c r="E7" i="40"/>
  <c r="E24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3" i="37" s="1"/>
  <c r="D33" i="36"/>
  <c r="F8" i="36"/>
  <c r="F9" i="36"/>
  <c r="F10" i="36"/>
  <c r="G10" i="36" s="1"/>
  <c r="F11" i="36"/>
  <c r="F12" i="36"/>
  <c r="G12" i="36" s="1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1" i="36"/>
  <c r="G15" i="36"/>
  <c r="E16" i="36"/>
  <c r="E17" i="36"/>
  <c r="F7" i="36"/>
  <c r="E7" i="36"/>
  <c r="F8" i="35"/>
  <c r="G8" i="35" s="1"/>
  <c r="F9" i="35"/>
  <c r="G9" i="35" s="1"/>
  <c r="F10" i="35"/>
  <c r="F11" i="35"/>
  <c r="G11" i="35" s="1"/>
  <c r="F12" i="35"/>
  <c r="F13" i="35"/>
  <c r="G13" i="35" s="1"/>
  <c r="F14" i="35"/>
  <c r="F15" i="35"/>
  <c r="F16" i="35"/>
  <c r="F17" i="35"/>
  <c r="G17" i="35" s="1"/>
  <c r="F18" i="35"/>
  <c r="F19" i="35"/>
  <c r="G19" i="35" s="1"/>
  <c r="F20" i="35"/>
  <c r="F21" i="35"/>
  <c r="F22" i="35"/>
  <c r="F23" i="35"/>
  <c r="G23" i="35" s="1"/>
  <c r="F24" i="35"/>
  <c r="F25" i="35"/>
  <c r="G25" i="35" s="1"/>
  <c r="F26" i="35"/>
  <c r="F27" i="35"/>
  <c r="F28" i="35"/>
  <c r="F29" i="35"/>
  <c r="G29" i="35" s="1"/>
  <c r="F30" i="35"/>
  <c r="F31" i="35"/>
  <c r="G31" i="35" s="1"/>
  <c r="F32" i="35"/>
  <c r="G10" i="35"/>
  <c r="G12" i="35"/>
  <c r="G14" i="35"/>
  <c r="G15" i="35"/>
  <c r="G16" i="35"/>
  <c r="G18" i="35"/>
  <c r="G20" i="35"/>
  <c r="G21" i="35"/>
  <c r="G22" i="35"/>
  <c r="G24" i="35"/>
  <c r="G26" i="35"/>
  <c r="G27" i="35"/>
  <c r="G28" i="35"/>
  <c r="G30" i="35"/>
  <c r="G32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D17" i="31"/>
  <c r="F8" i="31"/>
  <c r="F9" i="31"/>
  <c r="G9" i="31" s="1"/>
  <c r="F10" i="31"/>
  <c r="G10" i="31" s="1"/>
  <c r="F11" i="31"/>
  <c r="F12" i="31"/>
  <c r="F13" i="31"/>
  <c r="E8" i="31"/>
  <c r="E11" i="31"/>
  <c r="G11" i="31" s="1"/>
  <c r="E12" i="31"/>
  <c r="E13" i="3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29" i="27"/>
  <c r="F30" i="27"/>
  <c r="F31" i="27"/>
  <c r="F33" i="27"/>
  <c r="F36" i="27"/>
  <c r="F37" i="27"/>
  <c r="F39" i="27"/>
  <c r="F41" i="27"/>
  <c r="F45" i="27"/>
  <c r="F51" i="27"/>
  <c r="F52" i="27"/>
  <c r="F53" i="27"/>
  <c r="E8" i="27"/>
  <c r="E9" i="27"/>
  <c r="E10" i="27"/>
  <c r="E11" i="27"/>
  <c r="E12" i="27"/>
  <c r="E13" i="27"/>
  <c r="E15" i="27"/>
  <c r="E18" i="27"/>
  <c r="E19" i="27"/>
  <c r="E20" i="27"/>
  <c r="E21" i="27"/>
  <c r="E29" i="27"/>
  <c r="E30" i="27"/>
  <c r="E31" i="27"/>
  <c r="E33" i="27"/>
  <c r="E34" i="27"/>
  <c r="E36" i="27"/>
  <c r="E37" i="27"/>
  <c r="E39" i="27"/>
  <c r="E41" i="27"/>
  <c r="E44" i="27"/>
  <c r="E45" i="27"/>
  <c r="E51" i="27"/>
  <c r="E52" i="27"/>
  <c r="E53" i="27"/>
  <c r="F7" i="27"/>
  <c r="E7" i="27"/>
  <c r="C17" i="42"/>
  <c r="C17" i="41"/>
  <c r="C17" i="34"/>
  <c r="G8" i="24" l="1"/>
  <c r="F20" i="38"/>
  <c r="G7" i="34"/>
  <c r="G13" i="31"/>
  <c r="G15" i="39"/>
  <c r="G12" i="31"/>
  <c r="F24" i="39"/>
  <c r="E24" i="39"/>
  <c r="F34" i="35"/>
  <c r="G10" i="34"/>
  <c r="G19" i="39"/>
  <c r="F23" i="37"/>
  <c r="G16" i="24"/>
  <c r="F24" i="40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5" i="27"/>
  <c r="F55" i="27"/>
  <c r="G8" i="34"/>
  <c r="G30" i="36"/>
  <c r="G26" i="36"/>
  <c r="G7" i="40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3" i="37" l="1"/>
  <c r="G24" i="40"/>
  <c r="G24" i="39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6" i="29"/>
  <c r="G7" i="30"/>
  <c r="G38" i="30" s="1"/>
  <c r="E17" i="29"/>
  <c r="G17" i="29"/>
  <c r="E17" i="31"/>
  <c r="F17" i="31"/>
  <c r="G17" i="31"/>
  <c r="C17" i="31"/>
  <c r="G40" i="6"/>
  <c r="E23" i="3"/>
  <c r="F22" i="3"/>
  <c r="D23" i="3"/>
  <c r="C23" i="3"/>
  <c r="F18" i="3" l="1"/>
  <c r="H24" i="15" l="1"/>
  <c r="G18" i="7"/>
  <c r="G17" i="7"/>
  <c r="G13" i="7"/>
  <c r="G9" i="7"/>
  <c r="E36" i="25" l="1"/>
  <c r="G13" i="6"/>
  <c r="G32" i="6"/>
  <c r="G12" i="7" l="1"/>
  <c r="H27" i="23" l="1"/>
  <c r="H15" i="29" l="1"/>
  <c r="H17" i="29" s="1"/>
  <c r="D15" i="29"/>
  <c r="D17" i="29" s="1"/>
  <c r="C15" i="29"/>
  <c r="G31" i="15"/>
  <c r="E31" i="15"/>
  <c r="G28" i="23"/>
  <c r="F28" i="23"/>
  <c r="G36" i="25"/>
  <c r="D36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2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10" i="29"/>
  <c r="I11" i="29"/>
  <c r="I12" i="29"/>
  <c r="I13" i="29"/>
  <c r="I14" i="29"/>
  <c r="G23" i="28" l="1"/>
  <c r="I15" i="29"/>
  <c r="I17" i="29" s="1"/>
  <c r="G53" i="27"/>
  <c r="G52" i="27"/>
  <c r="G51" i="27"/>
  <c r="G45" i="27"/>
  <c r="G44" i="27"/>
  <c r="G41" i="27"/>
  <c r="G39" i="27"/>
  <c r="G37" i="27"/>
  <c r="G36" i="27"/>
  <c r="G34" i="27"/>
  <c r="G33" i="27"/>
  <c r="G31" i="27"/>
  <c r="G30" i="27"/>
  <c r="G29" i="27"/>
  <c r="G21" i="27"/>
  <c r="G20" i="27"/>
  <c r="G19" i="27"/>
  <c r="G18" i="27"/>
  <c r="G15" i="27"/>
  <c r="G13" i="27"/>
  <c r="G12" i="27"/>
  <c r="G11" i="27"/>
  <c r="G10" i="27"/>
  <c r="G9" i="27"/>
  <c r="G8" i="27"/>
  <c r="G55" i="27" l="1"/>
  <c r="H36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6" i="23" l="1"/>
  <c r="H28" i="23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11" i="17"/>
  <c r="I8" i="17"/>
  <c r="I11" i="17" s="1"/>
  <c r="H31" i="15"/>
</calcChain>
</file>

<file path=xl/sharedStrings.xml><?xml version="1.0" encoding="utf-8"?>
<sst xmlns="http://schemas.openxmlformats.org/spreadsheetml/2006/main" count="864" uniqueCount="260">
  <si>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</si>
  <si>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</si>
  <si>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</si>
  <si>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</si>
  <si>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</si>
  <si>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</si>
  <si>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</si>
  <si>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</si>
  <si>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</si>
  <si>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</si>
  <si>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</si>
  <si>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</si>
  <si>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</si>
  <si>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</si>
  <si>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</si>
  <si>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</si>
  <si>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</si>
  <si>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</si>
  <si>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</si>
  <si>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</si>
  <si>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</si>
  <si>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</si>
  <si>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</si>
  <si>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</si>
  <si>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</si>
  <si>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</si>
  <si>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</si>
  <si>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</si>
  <si>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</si>
  <si>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</si>
  <si>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</si>
  <si>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</si>
  <si>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</si>
  <si>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</si>
  <si>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</si>
  <si>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</si>
  <si>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</si>
  <si>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</si>
  <si>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</si>
  <si>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</si>
  <si>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</si>
  <si>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</si>
  <si>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</si>
  <si>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</si>
  <si>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</si>
  <si>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</si>
  <si>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</si>
  <si>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</si>
  <si>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</si>
  <si>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</si>
  <si>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</si>
  <si>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</si>
  <si>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</si>
  <si>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</si>
  <si>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</si>
  <si>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</si>
  <si>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</si>
  <si>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</si>
  <si>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</si>
  <si>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</si>
  <si>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</si>
  <si>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</si>
  <si>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</si>
  <si>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</si>
  <si>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</si>
  <si>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</si>
  <si>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</si>
  <si>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</si>
  <si>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</si>
  <si>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</si>
  <si>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</si>
  <si>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</si>
  <si>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</si>
  <si>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</si>
  <si>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</si>
  <si>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</si>
  <si>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</si>
  <si>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</si>
  <si>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</si>
  <si>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</si>
  <si>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</si>
  <si>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</si>
  <si>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</si>
  <si>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</si>
  <si>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</si>
  <si>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</si>
  <si>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</si>
  <si>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</si>
  <si>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</si>
  <si>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</si>
  <si>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</si>
  <si>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</si>
  <si>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</si>
  <si>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</si>
  <si>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</si>
  <si>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</si>
  <si>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</si>
  <si>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</si>
  <si>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</si>
  <si>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</si>
  <si>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</si>
  <si>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</si>
  <si>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</si>
  <si>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</si>
  <si>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</si>
  <si>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</si>
  <si>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</si>
  <si>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</si>
  <si>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</si>
  <si>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</si>
  <si>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</si>
  <si>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</si>
  <si>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</si>
  <si>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</si>
  <si>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</si>
  <si>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</si>
  <si>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</si>
  <si>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</si>
  <si>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</si>
  <si>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</si>
  <si>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</si>
  <si>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</si>
  <si>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</si>
  <si>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</si>
  <si>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</si>
  <si>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</si>
  <si>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</si>
  <si>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</si>
  <si>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</si>
  <si>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</si>
  <si>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</si>
  <si>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</si>
  <si>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</si>
  <si>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</si>
  <si>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</si>
  <si>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</si>
  <si>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</si>
  <si>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</si>
  <si>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</si>
  <si>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</si>
  <si>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</si>
  <si>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</si>
  <si>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</si>
  <si>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</si>
  <si>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</si>
  <si>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</si>
  <si>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</si>
  <si>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</si>
  <si>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</si>
  <si>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</si>
  <si>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</si>
  <si>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</si>
  <si>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</si>
  <si>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</si>
  <si>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</si>
  <si>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</si>
  <si>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</si>
  <si>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</si>
  <si>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</si>
  <si>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</si>
  <si>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</si>
  <si>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</si>
  <si>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</si>
  <si>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</si>
  <si>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</si>
  <si>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</si>
  <si>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</si>
  <si>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</si>
  <si>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</si>
  <si>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</si>
  <si>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</si>
  <si>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</si>
  <si>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</si>
  <si>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</si>
  <si>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</si>
  <si>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</si>
  <si>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</si>
  <si>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</si>
  <si>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</si>
  <si>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</si>
  <si>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</si>
  <si>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</si>
  <si>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</si>
  <si>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</si>
  <si>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</si>
  <si>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</si>
  <si>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</si>
  <si>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</si>
  <si>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</si>
  <si>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</si>
  <si>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</si>
  <si>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</si>
  <si>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</si>
  <si>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</si>
  <si>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</si>
  <si>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</si>
  <si>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</si>
  <si>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</si>
  <si>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</si>
  <si>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</si>
  <si>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</si>
  <si>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</si>
  <si>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</si>
  <si>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</si>
  <si>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</si>
  <si>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</si>
  <si>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</si>
  <si>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</si>
  <si>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</si>
  <si>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</si>
  <si>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</si>
  <si>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</si>
  <si>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</si>
  <si>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</si>
  <si>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</si>
  <si>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</si>
  <si>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</si>
  <si>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</si>
  <si>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</si>
  <si>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</si>
  <si>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</si>
  <si>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</si>
  <si>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</si>
  <si>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</si>
  <si>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</si>
  <si>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</si>
  <si>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</si>
  <si>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</si>
  <si>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</si>
  <si>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</si>
  <si>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</si>
  <si>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</si>
  <si>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</si>
  <si>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</si>
  <si>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</si>
  <si>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</si>
  <si>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</si>
  <si>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</si>
  <si>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</si>
  <si>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</si>
  <si>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</si>
  <si>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</si>
  <si>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</si>
  <si>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</si>
  <si>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</si>
  <si>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</si>
  <si>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 xml:space="preserve">22.03.2024թ. N 24-Ա </t>
  </si>
  <si>
    <t>13.02.2024 N 6-Ա</t>
  </si>
  <si>
    <t>13.02.2024թ. N 6-Ա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</si>
  <si>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</si>
  <si>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</si>
  <si>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</si>
  <si>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</si>
  <si>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</si>
  <si>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</si>
  <si>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</si>
  <si>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>Վարորդ Գրեդերի օրավարձով 13500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</si>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</sst>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30" fillId="0" borderId="0" xfId="0" applyFont="1"/>
    <xf numFmtId="0" fontId="45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1" fillId="0" borderId="1" xfId="0" applyFont="1" applyBorder="1"/>
    <xf numFmtId="0" fontId="51" fillId="0" borderId="0" xfId="0" applyFont="1" applyAlignment="1">
      <alignment horizontal="center"/>
    </xf>
    <xf numFmtId="0" fontId="51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32" fillId="0" borderId="0" xfId="2" applyFont="1"/>
    <xf numFmtId="0" fontId="31" fillId="0" borderId="3" xfId="2" applyFont="1" applyBorder="1" applyAlignment="1">
      <alignment horizontal="left" wrapText="1"/>
    </xf>
    <xf numFmtId="0" fontId="14" fillId="0" borderId="21" xfId="0" applyFont="1" applyBorder="1"/>
    <xf numFmtId="0" fontId="8" fillId="2" borderId="4" xfId="0" applyFont="1" applyFill="1" applyBorder="1"/>
    <xf numFmtId="0" fontId="32" fillId="0" borderId="7" xfId="0" applyFont="1" applyBorder="1"/>
    <xf numFmtId="0" fontId="52" fillId="2" borderId="3" xfId="0" applyFont="1" applyFill="1" applyBorder="1" applyAlignment="1">
      <alignment wrapText="1"/>
    </xf>
    <xf numFmtId="0" fontId="52" fillId="2" borderId="3" xfId="0" applyFont="1" applyFill="1" applyBorder="1" applyAlignment="1">
      <alignment horizontal="center"/>
    </xf>
    <xf numFmtId="0" fontId="52" fillId="2" borderId="3" xfId="0" applyFont="1" applyFill="1" applyBorder="1"/>
    <xf numFmtId="0" fontId="52" fillId="0" borderId="3" xfId="0" applyFont="1" applyBorder="1"/>
    <xf numFmtId="0" fontId="32" fillId="2" borderId="4" xfId="0" applyFont="1" applyFill="1" applyBorder="1"/>
    <xf numFmtId="0" fontId="52" fillId="0" borderId="3" xfId="0" applyFont="1" applyBorder="1" applyAlignment="1">
      <alignment wrapText="1"/>
    </xf>
    <xf numFmtId="0" fontId="52" fillId="0" borderId="3" xfId="0" applyFont="1" applyBorder="1" applyAlignment="1">
      <alignment horizontal="center"/>
    </xf>
    <xf numFmtId="0" fontId="32" fillId="0" borderId="4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4" fillId="5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center" wrapText="1"/>
    </xf>
    <xf numFmtId="0" fontId="14" fillId="5" borderId="3" xfId="0" applyFont="1" applyFill="1" applyBorder="1"/>
    <xf numFmtId="0" fontId="13" fillId="5" borderId="7" xfId="0" applyFont="1" applyFill="1" applyBorder="1"/>
    <xf numFmtId="0" fontId="13" fillId="5" borderId="3" xfId="0" applyFont="1" applyFill="1" applyBorder="1"/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/>
    <xf numFmtId="0" fontId="13" fillId="5" borderId="3" xfId="2" applyFont="1" applyFill="1" applyBorder="1" applyAlignment="1">
      <alignment horizontal="center"/>
    </xf>
    <xf numFmtId="0" fontId="16" fillId="5" borderId="3" xfId="2" applyFont="1" applyFill="1" applyBorder="1" applyAlignment="1">
      <alignment wrapText="1"/>
    </xf>
    <xf numFmtId="0" fontId="16" fillId="5" borderId="3" xfId="2" applyFont="1" applyFill="1" applyBorder="1" applyAlignment="1">
      <alignment horizontal="center"/>
    </xf>
    <xf numFmtId="0" fontId="0" fillId="5" borderId="0" xfId="0" applyFill="1"/>
    <xf numFmtId="0" fontId="13" fillId="5" borderId="3" xfId="2" applyFont="1" applyFill="1" applyBorder="1" applyAlignment="1">
      <alignment wrapText="1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8" fillId="0" borderId="0" xfId="0" applyFont="1" applyAlignment="1">
      <alignment horizontal="right"/>
    </xf>
    <xf numFmtId="0" fontId="49" fillId="0" borderId="0" xfId="0" applyFont="1" applyAlignment="1">
      <alignment horizontal="right" vertical="center"/>
    </xf>
    <xf numFmtId="0" fontId="50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opLeftCell="A40" zoomScaleNormal="100" workbookViewId="0">
      <selection activeCell="B62" sqref="B62:G62"/>
    </sheetView>
  </sheetViews>
  <sheetFormatPr defaultRowHeight="15" x14ac:dyDescent="0.25"/>
  <cols>
    <col min="1" max="1" width="4.85546875" customWidth="1"/>
    <col min="2" max="2" width="26.28515625" style="4" customWidth="1"/>
    <col min="3" max="3" width="11.28515625" style="3" customWidth="1"/>
    <col min="4" max="4" width="13.7109375" style="3" customWidth="1"/>
    <col min="5" max="5" width="12.85546875" style="3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45"/>
      <c r="B1" s="45"/>
      <c r="C1" s="53" t="s">
        <v>59</v>
      </c>
      <c r="D1" s="53"/>
      <c r="E1" s="16"/>
      <c r="F1" s="298" t="s">
        <v>62</v>
      </c>
      <c r="G1" s="298"/>
      <c r="H1" s="77"/>
    </row>
    <row r="2" spans="1:10" s="29" customFormat="1" ht="18.75" customHeight="1" x14ac:dyDescent="0.3">
      <c r="A2" s="31"/>
      <c r="B2" s="14"/>
      <c r="C2" s="70"/>
      <c r="D2" s="70"/>
      <c r="E2" s="31"/>
      <c r="F2" s="299" t="s">
        <v>92</v>
      </c>
      <c r="G2" s="299"/>
      <c r="H2" s="31"/>
    </row>
    <row r="3" spans="1:10" s="29" customFormat="1" ht="14.25" customHeight="1" x14ac:dyDescent="0.3">
      <c r="A3" s="71"/>
      <c r="B3" s="72"/>
      <c r="C3" s="12"/>
      <c r="D3" s="12"/>
      <c r="E3" s="60"/>
      <c r="F3" s="300" t="s">
        <v>248</v>
      </c>
      <c r="G3" s="300"/>
      <c r="H3" s="46"/>
    </row>
    <row r="4" spans="1:10" s="1" customFormat="1" ht="14.25" customHeight="1" x14ac:dyDescent="0.25">
      <c r="A4" s="8"/>
      <c r="B4" s="301" t="s">
        <v>17</v>
      </c>
      <c r="C4" s="301"/>
      <c r="D4" s="301"/>
      <c r="E4" s="301"/>
      <c r="F4" s="301"/>
      <c r="G4" s="301"/>
      <c r="H4" s="8"/>
      <c r="I4" s="8"/>
      <c r="J4" s="8"/>
    </row>
    <row r="5" spans="1:10" s="1" customFormat="1" ht="16.5" thickBot="1" x14ac:dyDescent="0.3">
      <c r="A5" s="8"/>
      <c r="B5" s="302" t="s">
        <v>77</v>
      </c>
      <c r="C5" s="302"/>
      <c r="D5" s="302"/>
      <c r="E5" s="302"/>
      <c r="F5" s="302"/>
      <c r="G5" s="302"/>
      <c r="H5" s="8"/>
      <c r="I5" s="8"/>
      <c r="J5" s="8"/>
    </row>
    <row r="6" spans="1:10" s="2" customFormat="1" ht="120" customHeight="1" thickBot="1" x14ac:dyDescent="0.3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134</v>
      </c>
      <c r="F6" s="61" t="s">
        <v>21</v>
      </c>
      <c r="G6" s="61" t="s">
        <v>6</v>
      </c>
      <c r="H6" s="6"/>
      <c r="I6" s="6"/>
      <c r="J6" s="6"/>
    </row>
    <row r="7" spans="1:10" s="8" customFormat="1" ht="15.75" x14ac:dyDescent="0.25">
      <c r="A7" s="62">
        <v>1</v>
      </c>
      <c r="B7" s="54" t="s">
        <v>110</v>
      </c>
      <c r="C7" s="55">
        <v>1</v>
      </c>
      <c r="D7" s="55">
        <v>287500</v>
      </c>
      <c r="E7" s="56">
        <f>D7*C7</f>
        <v>287500</v>
      </c>
      <c r="F7" s="54">
        <f>8000*C7</f>
        <v>8000</v>
      </c>
      <c r="G7" s="63">
        <f>E7+F7</f>
        <v>295500</v>
      </c>
      <c r="H7" s="105"/>
    </row>
    <row r="8" spans="1:10" s="8" customFormat="1" ht="15.75" x14ac:dyDescent="0.25">
      <c r="A8" s="211">
        <v>2</v>
      </c>
      <c r="B8" s="54" t="s">
        <v>55</v>
      </c>
      <c r="C8" s="55">
        <v>1</v>
      </c>
      <c r="D8" s="55">
        <v>210000</v>
      </c>
      <c r="E8" s="56">
        <f t="shared" ref="E8:E54" si="0">D8*C8</f>
        <v>210000</v>
      </c>
      <c r="F8" s="54">
        <f t="shared" ref="F8:F54" si="1">8000*C8</f>
        <v>8000</v>
      </c>
      <c r="G8" s="212">
        <f t="shared" ref="G8:G54" si="2">+F8+E8</f>
        <v>218000</v>
      </c>
    </row>
    <row r="9" spans="1:10" s="8" customFormat="1" ht="15.75" x14ac:dyDescent="0.25">
      <c r="A9" s="62">
        <v>3</v>
      </c>
      <c r="B9" s="54" t="s">
        <v>56</v>
      </c>
      <c r="C9" s="55">
        <v>1</v>
      </c>
      <c r="D9" s="55">
        <v>192500</v>
      </c>
      <c r="E9" s="56">
        <f t="shared" si="0"/>
        <v>192500</v>
      </c>
      <c r="F9" s="54">
        <f t="shared" si="1"/>
        <v>8000</v>
      </c>
      <c r="G9" s="63">
        <f t="shared" si="2"/>
        <v>200500</v>
      </c>
    </row>
    <row r="10" spans="1:10" s="8" customFormat="1" ht="31.5" x14ac:dyDescent="0.25">
      <c r="A10" s="62">
        <v>4</v>
      </c>
      <c r="B10" s="160" t="s">
        <v>135</v>
      </c>
      <c r="C10" s="55">
        <v>1</v>
      </c>
      <c r="D10" s="55">
        <v>122000</v>
      </c>
      <c r="E10" s="56">
        <f t="shared" si="0"/>
        <v>122000</v>
      </c>
      <c r="F10" s="54">
        <f t="shared" si="1"/>
        <v>8000</v>
      </c>
      <c r="G10" s="63">
        <f t="shared" si="2"/>
        <v>130000</v>
      </c>
    </row>
    <row r="11" spans="1:10" s="8" customFormat="1" ht="15.75" x14ac:dyDescent="0.25">
      <c r="A11" s="62">
        <v>5</v>
      </c>
      <c r="B11" s="54" t="s">
        <v>136</v>
      </c>
      <c r="C11" s="55">
        <v>1</v>
      </c>
      <c r="D11" s="55">
        <v>172000</v>
      </c>
      <c r="E11" s="56">
        <f t="shared" si="0"/>
        <v>172000</v>
      </c>
      <c r="F11" s="54">
        <f t="shared" si="1"/>
        <v>8000</v>
      </c>
      <c r="G11" s="63">
        <f t="shared" si="2"/>
        <v>180000</v>
      </c>
    </row>
    <row r="12" spans="1:10" s="8" customFormat="1" ht="47.25" x14ac:dyDescent="0.25">
      <c r="A12" s="211">
        <v>6</v>
      </c>
      <c r="B12" s="160" t="s">
        <v>137</v>
      </c>
      <c r="C12" s="55">
        <v>1</v>
      </c>
      <c r="D12" s="55">
        <v>172000</v>
      </c>
      <c r="E12" s="56">
        <f t="shared" si="0"/>
        <v>172000</v>
      </c>
      <c r="F12" s="54">
        <f t="shared" si="1"/>
        <v>8000</v>
      </c>
      <c r="G12" s="63">
        <f>+F12+E12</f>
        <v>180000</v>
      </c>
    </row>
    <row r="13" spans="1:10" s="8" customFormat="1" ht="15.75" x14ac:dyDescent="0.25">
      <c r="A13" s="62">
        <v>7</v>
      </c>
      <c r="B13" s="54" t="s">
        <v>13</v>
      </c>
      <c r="C13" s="55">
        <v>1</v>
      </c>
      <c r="D13" s="55">
        <v>130000</v>
      </c>
      <c r="E13" s="56">
        <f t="shared" si="0"/>
        <v>130000</v>
      </c>
      <c r="F13" s="54">
        <f t="shared" si="1"/>
        <v>8000</v>
      </c>
      <c r="G13" s="63">
        <f t="shared" si="2"/>
        <v>138000</v>
      </c>
    </row>
    <row r="14" spans="1:10" s="8" customFormat="1" ht="15.75" x14ac:dyDescent="0.25">
      <c r="A14" s="62">
        <v>8</v>
      </c>
      <c r="B14" s="54" t="s">
        <v>13</v>
      </c>
      <c r="C14" s="55">
        <v>1</v>
      </c>
      <c r="D14" s="55">
        <v>115000</v>
      </c>
      <c r="E14" s="56">
        <f t="shared" si="0"/>
        <v>115000</v>
      </c>
      <c r="F14" s="54">
        <f t="shared" si="1"/>
        <v>8000</v>
      </c>
      <c r="G14" s="63">
        <f t="shared" si="2"/>
        <v>123000</v>
      </c>
    </row>
    <row r="15" spans="1:10" s="8" customFormat="1" ht="15.75" x14ac:dyDescent="0.25">
      <c r="A15" s="62">
        <v>9</v>
      </c>
      <c r="B15" s="54" t="s">
        <v>13</v>
      </c>
      <c r="C15" s="55">
        <v>0.5</v>
      </c>
      <c r="D15" s="55">
        <v>115000</v>
      </c>
      <c r="E15" s="56">
        <f t="shared" si="0"/>
        <v>57500</v>
      </c>
      <c r="F15" s="54">
        <f t="shared" si="1"/>
        <v>4000</v>
      </c>
      <c r="G15" s="63">
        <f t="shared" si="2"/>
        <v>61500</v>
      </c>
    </row>
    <row r="16" spans="1:10" s="8" customFormat="1" ht="15.75" x14ac:dyDescent="0.25">
      <c r="A16" s="211">
        <v>10</v>
      </c>
      <c r="B16" s="54" t="s">
        <v>13</v>
      </c>
      <c r="C16" s="55">
        <v>0.5</v>
      </c>
      <c r="D16" s="55">
        <v>115000</v>
      </c>
      <c r="E16" s="56">
        <f t="shared" si="0"/>
        <v>57500</v>
      </c>
      <c r="F16" s="54">
        <f t="shared" si="1"/>
        <v>4000</v>
      </c>
      <c r="G16" s="63">
        <f t="shared" si="2"/>
        <v>61500</v>
      </c>
    </row>
    <row r="17" spans="1:12" s="8" customFormat="1" ht="15.75" x14ac:dyDescent="0.25">
      <c r="A17" s="62">
        <v>11</v>
      </c>
      <c r="B17" s="54" t="s">
        <v>13</v>
      </c>
      <c r="C17" s="55">
        <v>0.5</v>
      </c>
      <c r="D17" s="55">
        <v>115000</v>
      </c>
      <c r="E17" s="56">
        <f t="shared" si="0"/>
        <v>57500</v>
      </c>
      <c r="F17" s="54">
        <f t="shared" si="1"/>
        <v>4000</v>
      </c>
      <c r="G17" s="63">
        <f t="shared" si="2"/>
        <v>61500</v>
      </c>
    </row>
    <row r="18" spans="1:12" s="8" customFormat="1" ht="15.75" x14ac:dyDescent="0.25">
      <c r="A18" s="62">
        <v>12</v>
      </c>
      <c r="B18" s="54" t="s">
        <v>138</v>
      </c>
      <c r="C18" s="55">
        <v>1</v>
      </c>
      <c r="D18" s="55">
        <v>100000</v>
      </c>
      <c r="E18" s="56">
        <f t="shared" si="0"/>
        <v>100000</v>
      </c>
      <c r="F18" s="54">
        <f t="shared" si="1"/>
        <v>8000</v>
      </c>
      <c r="G18" s="63">
        <f t="shared" si="2"/>
        <v>108000</v>
      </c>
    </row>
    <row r="19" spans="1:12" s="8" customFormat="1" ht="15.75" x14ac:dyDescent="0.25">
      <c r="A19" s="62">
        <v>13</v>
      </c>
      <c r="B19" s="54" t="s">
        <v>139</v>
      </c>
      <c r="C19" s="55">
        <v>1</v>
      </c>
      <c r="D19" s="55">
        <v>142000</v>
      </c>
      <c r="E19" s="56">
        <f t="shared" si="0"/>
        <v>142000</v>
      </c>
      <c r="F19" s="54">
        <f t="shared" si="1"/>
        <v>8000</v>
      </c>
      <c r="G19" s="63">
        <f t="shared" si="2"/>
        <v>150000</v>
      </c>
    </row>
    <row r="20" spans="1:12" s="8" customFormat="1" ht="15.75" x14ac:dyDescent="0.25">
      <c r="A20" s="211">
        <v>14</v>
      </c>
      <c r="B20" s="160" t="s">
        <v>253</v>
      </c>
      <c r="C20" s="55">
        <v>3</v>
      </c>
      <c r="D20" s="55">
        <v>122000</v>
      </c>
      <c r="E20" s="56">
        <f t="shared" si="0"/>
        <v>366000</v>
      </c>
      <c r="F20" s="54">
        <f t="shared" si="1"/>
        <v>24000</v>
      </c>
      <c r="G20" s="212">
        <f t="shared" si="2"/>
        <v>390000</v>
      </c>
      <c r="L20" s="8" t="s">
        <v>66</v>
      </c>
    </row>
    <row r="21" spans="1:12" s="8" customFormat="1" ht="31.5" x14ac:dyDescent="0.25">
      <c r="A21" s="266">
        <v>15</v>
      </c>
      <c r="B21" s="272" t="s">
        <v>249</v>
      </c>
      <c r="C21" s="273">
        <v>3</v>
      </c>
      <c r="D21" s="273">
        <v>95700</v>
      </c>
      <c r="E21" s="269">
        <f t="shared" si="0"/>
        <v>287100</v>
      </c>
      <c r="F21" s="270">
        <f t="shared" si="1"/>
        <v>24000</v>
      </c>
      <c r="G21" s="274">
        <f t="shared" si="2"/>
        <v>311100</v>
      </c>
    </row>
    <row r="22" spans="1:12" s="8" customFormat="1" ht="15.75" x14ac:dyDescent="0.25">
      <c r="A22" s="211">
        <v>16</v>
      </c>
      <c r="B22" s="54" t="s">
        <v>60</v>
      </c>
      <c r="C22" s="55">
        <v>0.5</v>
      </c>
      <c r="D22" s="55">
        <v>95700</v>
      </c>
      <c r="E22" s="56">
        <f t="shared" si="0"/>
        <v>47850</v>
      </c>
      <c r="F22" s="54">
        <f t="shared" si="1"/>
        <v>4000</v>
      </c>
      <c r="G22" s="212">
        <f t="shared" si="2"/>
        <v>51850</v>
      </c>
    </row>
    <row r="23" spans="1:12" s="8" customFormat="1" ht="15.75" x14ac:dyDescent="0.25">
      <c r="A23" s="211">
        <v>17</v>
      </c>
      <c r="B23" s="54" t="s">
        <v>60</v>
      </c>
      <c r="C23" s="55">
        <v>0.5</v>
      </c>
      <c r="D23" s="55">
        <v>95700</v>
      </c>
      <c r="E23" s="56">
        <f t="shared" si="0"/>
        <v>47850</v>
      </c>
      <c r="F23" s="54">
        <f t="shared" si="1"/>
        <v>4000</v>
      </c>
      <c r="G23" s="212">
        <f t="shared" si="2"/>
        <v>51850</v>
      </c>
    </row>
    <row r="24" spans="1:12" s="8" customFormat="1" ht="15.75" x14ac:dyDescent="0.25">
      <c r="A24" s="211">
        <v>18</v>
      </c>
      <c r="B24" s="54" t="s">
        <v>60</v>
      </c>
      <c r="C24" s="55">
        <v>0.5</v>
      </c>
      <c r="D24" s="55">
        <v>95700</v>
      </c>
      <c r="E24" s="56">
        <f t="shared" si="0"/>
        <v>47850</v>
      </c>
      <c r="F24" s="54">
        <f t="shared" si="1"/>
        <v>4000</v>
      </c>
      <c r="G24" s="212">
        <f t="shared" si="2"/>
        <v>51850</v>
      </c>
    </row>
    <row r="25" spans="1:12" s="8" customFormat="1" ht="15.75" x14ac:dyDescent="0.25">
      <c r="A25" s="211">
        <v>19</v>
      </c>
      <c r="B25" s="54" t="s">
        <v>60</v>
      </c>
      <c r="C25" s="55">
        <v>0.5</v>
      </c>
      <c r="D25" s="55">
        <v>95700</v>
      </c>
      <c r="E25" s="56">
        <f t="shared" si="0"/>
        <v>47850</v>
      </c>
      <c r="F25" s="54">
        <f t="shared" si="1"/>
        <v>4000</v>
      </c>
      <c r="G25" s="212">
        <f t="shared" si="2"/>
        <v>51850</v>
      </c>
    </row>
    <row r="26" spans="1:12" s="8" customFormat="1" ht="15.75" x14ac:dyDescent="0.25">
      <c r="A26" s="211">
        <v>20</v>
      </c>
      <c r="B26" s="54" t="s">
        <v>60</v>
      </c>
      <c r="C26" s="55">
        <v>0.5</v>
      </c>
      <c r="D26" s="55">
        <v>95700</v>
      </c>
      <c r="E26" s="56">
        <f t="shared" si="0"/>
        <v>47850</v>
      </c>
      <c r="F26" s="54">
        <f t="shared" si="1"/>
        <v>4000</v>
      </c>
      <c r="G26" s="212">
        <f t="shared" si="2"/>
        <v>51850</v>
      </c>
    </row>
    <row r="27" spans="1:12" s="8" customFormat="1" ht="15.75" x14ac:dyDescent="0.25">
      <c r="A27" s="211">
        <v>21</v>
      </c>
      <c r="B27" s="54" t="s">
        <v>60</v>
      </c>
      <c r="C27" s="55">
        <v>0.5</v>
      </c>
      <c r="D27" s="55">
        <v>95700</v>
      </c>
      <c r="E27" s="56">
        <f t="shared" si="0"/>
        <v>47850</v>
      </c>
      <c r="F27" s="54">
        <f t="shared" si="1"/>
        <v>4000</v>
      </c>
      <c r="G27" s="212">
        <f t="shared" si="2"/>
        <v>51850</v>
      </c>
    </row>
    <row r="28" spans="1:12" s="8" customFormat="1" ht="15.75" x14ac:dyDescent="0.25">
      <c r="A28" s="211">
        <v>22</v>
      </c>
      <c r="B28" s="54" t="s">
        <v>60</v>
      </c>
      <c r="C28" s="55">
        <v>0.5</v>
      </c>
      <c r="D28" s="55">
        <v>95700</v>
      </c>
      <c r="E28" s="56">
        <f t="shared" si="0"/>
        <v>47850</v>
      </c>
      <c r="F28" s="54">
        <f t="shared" si="1"/>
        <v>4000</v>
      </c>
      <c r="G28" s="212">
        <f t="shared" si="2"/>
        <v>51850</v>
      </c>
    </row>
    <row r="29" spans="1:12" s="8" customFormat="1" ht="15.75" x14ac:dyDescent="0.25">
      <c r="A29" s="211">
        <v>23</v>
      </c>
      <c r="B29" s="54" t="s">
        <v>245</v>
      </c>
      <c r="C29" s="55">
        <v>5</v>
      </c>
      <c r="D29" s="55">
        <v>242000</v>
      </c>
      <c r="E29" s="56">
        <f t="shared" si="0"/>
        <v>1210000</v>
      </c>
      <c r="F29" s="54">
        <f t="shared" si="1"/>
        <v>40000</v>
      </c>
      <c r="G29" s="63">
        <f t="shared" si="2"/>
        <v>1250000</v>
      </c>
    </row>
    <row r="30" spans="1:12" s="8" customFormat="1" ht="15.75" x14ac:dyDescent="0.25">
      <c r="A30" s="62">
        <v>24</v>
      </c>
      <c r="B30" s="54" t="s">
        <v>140</v>
      </c>
      <c r="C30" s="55">
        <v>1</v>
      </c>
      <c r="D30" s="55">
        <v>157000</v>
      </c>
      <c r="E30" s="56">
        <f t="shared" si="0"/>
        <v>157000</v>
      </c>
      <c r="F30" s="54">
        <f t="shared" si="1"/>
        <v>8000</v>
      </c>
      <c r="G30" s="212">
        <f t="shared" si="2"/>
        <v>165000</v>
      </c>
    </row>
    <row r="31" spans="1:12" s="8" customFormat="1" ht="15.75" x14ac:dyDescent="0.25">
      <c r="A31" s="62">
        <v>25</v>
      </c>
      <c r="B31" s="160" t="s">
        <v>202</v>
      </c>
      <c r="C31" s="55">
        <v>1</v>
      </c>
      <c r="D31" s="55">
        <v>220000</v>
      </c>
      <c r="E31" s="56">
        <f t="shared" si="0"/>
        <v>220000</v>
      </c>
      <c r="F31" s="54">
        <f t="shared" si="1"/>
        <v>8000</v>
      </c>
      <c r="G31" s="212">
        <f t="shared" si="2"/>
        <v>228000</v>
      </c>
    </row>
    <row r="32" spans="1:12" s="8" customFormat="1" ht="15.75" x14ac:dyDescent="0.25">
      <c r="A32" s="211">
        <v>26</v>
      </c>
      <c r="B32" s="160" t="s">
        <v>141</v>
      </c>
      <c r="C32" s="55">
        <v>2</v>
      </c>
      <c r="D32" s="55">
        <v>152000</v>
      </c>
      <c r="E32" s="56">
        <f t="shared" si="0"/>
        <v>304000</v>
      </c>
      <c r="F32" s="54">
        <f t="shared" si="1"/>
        <v>16000</v>
      </c>
      <c r="G32" s="212">
        <f t="shared" si="2"/>
        <v>320000</v>
      </c>
    </row>
    <row r="33" spans="1:9" s="8" customFormat="1" ht="15.75" x14ac:dyDescent="0.25">
      <c r="A33" s="62">
        <v>27</v>
      </c>
      <c r="B33" s="160" t="s">
        <v>141</v>
      </c>
      <c r="C33" s="55">
        <v>1</v>
      </c>
      <c r="D33" s="55">
        <v>168000</v>
      </c>
      <c r="E33" s="56">
        <f t="shared" si="0"/>
        <v>168000</v>
      </c>
      <c r="F33" s="54">
        <f t="shared" si="1"/>
        <v>8000</v>
      </c>
      <c r="G33" s="63">
        <f t="shared" si="2"/>
        <v>176000</v>
      </c>
    </row>
    <row r="34" spans="1:9" s="48" customFormat="1" ht="47.25" x14ac:dyDescent="0.25">
      <c r="A34" s="62">
        <v>28</v>
      </c>
      <c r="B34" s="161" t="s">
        <v>177</v>
      </c>
      <c r="C34" s="90">
        <v>0</v>
      </c>
      <c r="D34" s="90">
        <v>0</v>
      </c>
      <c r="E34" s="56">
        <f t="shared" si="0"/>
        <v>0</v>
      </c>
      <c r="F34" s="54">
        <v>0</v>
      </c>
      <c r="G34" s="91">
        <f t="shared" si="2"/>
        <v>0</v>
      </c>
      <c r="I34" s="8"/>
    </row>
    <row r="35" spans="1:9" s="48" customFormat="1" ht="60.6" customHeight="1" x14ac:dyDescent="0.25">
      <c r="A35" s="211">
        <v>29</v>
      </c>
      <c r="B35" s="161" t="s">
        <v>182</v>
      </c>
      <c r="C35" s="90"/>
      <c r="D35" s="90"/>
      <c r="E35" s="56"/>
      <c r="F35" s="54"/>
      <c r="G35" s="91"/>
      <c r="I35" s="8"/>
    </row>
    <row r="36" spans="1:9" s="48" customFormat="1" ht="15.75" x14ac:dyDescent="0.25">
      <c r="A36" s="62">
        <v>30</v>
      </c>
      <c r="B36" s="56" t="s">
        <v>131</v>
      </c>
      <c r="C36" s="90">
        <v>8</v>
      </c>
      <c r="D36" s="90">
        <v>152000</v>
      </c>
      <c r="E36" s="56">
        <f t="shared" si="0"/>
        <v>1216000</v>
      </c>
      <c r="F36" s="54">
        <f t="shared" si="1"/>
        <v>64000</v>
      </c>
      <c r="G36" s="91">
        <f t="shared" si="2"/>
        <v>1280000</v>
      </c>
      <c r="I36" s="8"/>
    </row>
    <row r="37" spans="1:9" s="48" customFormat="1" ht="15.75" x14ac:dyDescent="0.25">
      <c r="A37" s="62">
        <v>31</v>
      </c>
      <c r="B37" s="56" t="s">
        <v>142</v>
      </c>
      <c r="C37" s="90">
        <v>10</v>
      </c>
      <c r="D37" s="90">
        <v>162000</v>
      </c>
      <c r="E37" s="56">
        <f t="shared" si="0"/>
        <v>1620000</v>
      </c>
      <c r="F37" s="54">
        <f t="shared" si="1"/>
        <v>80000</v>
      </c>
      <c r="G37" s="91">
        <f t="shared" si="2"/>
        <v>1700000</v>
      </c>
      <c r="I37" s="8"/>
    </row>
    <row r="38" spans="1:9" s="48" customFormat="1" ht="15.75" x14ac:dyDescent="0.25">
      <c r="A38" s="211">
        <v>32</v>
      </c>
      <c r="B38" s="56" t="s">
        <v>142</v>
      </c>
      <c r="C38" s="90">
        <v>0.75</v>
      </c>
      <c r="D38" s="90">
        <v>130000</v>
      </c>
      <c r="E38" s="56">
        <f t="shared" si="0"/>
        <v>97500</v>
      </c>
      <c r="F38" s="54">
        <v>6000</v>
      </c>
      <c r="G38" s="91">
        <f t="shared" si="2"/>
        <v>103500</v>
      </c>
      <c r="I38" s="8"/>
    </row>
    <row r="39" spans="1:9" s="48" customFormat="1" ht="15.75" x14ac:dyDescent="0.25">
      <c r="A39" s="62">
        <v>33</v>
      </c>
      <c r="B39" s="56" t="s">
        <v>143</v>
      </c>
      <c r="C39" s="90">
        <v>1</v>
      </c>
      <c r="D39" s="90">
        <v>132000</v>
      </c>
      <c r="E39" s="56">
        <f t="shared" si="0"/>
        <v>132000</v>
      </c>
      <c r="F39" s="54">
        <f t="shared" si="1"/>
        <v>8000</v>
      </c>
      <c r="G39" s="91">
        <f t="shared" si="2"/>
        <v>140000</v>
      </c>
      <c r="I39" s="8"/>
    </row>
    <row r="40" spans="1:9" s="48" customFormat="1" ht="15.75" x14ac:dyDescent="0.25">
      <c r="A40" s="62">
        <v>34</v>
      </c>
      <c r="B40" s="56" t="s">
        <v>217</v>
      </c>
      <c r="C40" s="90">
        <v>1</v>
      </c>
      <c r="D40" s="90">
        <v>145000</v>
      </c>
      <c r="E40" s="56">
        <f t="shared" si="0"/>
        <v>145000</v>
      </c>
      <c r="F40" s="54">
        <f t="shared" si="1"/>
        <v>8000</v>
      </c>
      <c r="G40" s="91">
        <f t="shared" si="2"/>
        <v>153000</v>
      </c>
      <c r="I40" s="8"/>
    </row>
    <row r="41" spans="1:9" s="48" customFormat="1" ht="15.75" x14ac:dyDescent="0.25">
      <c r="A41" s="211">
        <v>35</v>
      </c>
      <c r="B41" s="56" t="s">
        <v>60</v>
      </c>
      <c r="C41" s="90">
        <v>10</v>
      </c>
      <c r="D41" s="90">
        <v>145000</v>
      </c>
      <c r="E41" s="56">
        <f t="shared" si="0"/>
        <v>1450000</v>
      </c>
      <c r="F41" s="54">
        <f t="shared" si="1"/>
        <v>80000</v>
      </c>
      <c r="G41" s="265">
        <f t="shared" si="2"/>
        <v>1530000</v>
      </c>
      <c r="I41" s="8"/>
    </row>
    <row r="42" spans="1:9" s="48" customFormat="1" ht="15.75" x14ac:dyDescent="0.25">
      <c r="A42" s="62">
        <v>36</v>
      </c>
      <c r="B42" s="173" t="s">
        <v>60</v>
      </c>
      <c r="C42" s="174">
        <v>0.25</v>
      </c>
      <c r="D42" s="174">
        <v>135000</v>
      </c>
      <c r="E42" s="173">
        <f t="shared" si="0"/>
        <v>33750</v>
      </c>
      <c r="F42" s="175">
        <f t="shared" si="1"/>
        <v>2000</v>
      </c>
      <c r="G42" s="176">
        <f t="shared" si="2"/>
        <v>35750</v>
      </c>
      <c r="I42" s="8"/>
    </row>
    <row r="43" spans="1:9" s="48" customFormat="1" ht="15.75" x14ac:dyDescent="0.25">
      <c r="A43" s="62">
        <v>37</v>
      </c>
      <c r="B43" s="173" t="s">
        <v>60</v>
      </c>
      <c r="C43" s="174">
        <v>0.75</v>
      </c>
      <c r="D43" s="174">
        <v>135000</v>
      </c>
      <c r="E43" s="173">
        <f t="shared" si="0"/>
        <v>101250</v>
      </c>
      <c r="F43" s="175">
        <f t="shared" si="1"/>
        <v>6000</v>
      </c>
      <c r="G43" s="176">
        <f t="shared" si="2"/>
        <v>107250</v>
      </c>
      <c r="I43" s="8"/>
    </row>
    <row r="44" spans="1:9" s="48" customFormat="1" ht="31.5" x14ac:dyDescent="0.25">
      <c r="A44" s="211">
        <v>38</v>
      </c>
      <c r="B44" s="178" t="s">
        <v>176</v>
      </c>
      <c r="C44" s="174">
        <v>0</v>
      </c>
      <c r="D44" s="174">
        <v>0</v>
      </c>
      <c r="E44" s="173">
        <f t="shared" si="0"/>
        <v>0</v>
      </c>
      <c r="F44" s="175">
        <v>0</v>
      </c>
      <c r="G44" s="176">
        <f t="shared" si="2"/>
        <v>0</v>
      </c>
      <c r="I44" s="8"/>
    </row>
    <row r="45" spans="1:9" s="177" customFormat="1" ht="15.75" x14ac:dyDescent="0.25">
      <c r="A45" s="62">
        <v>39</v>
      </c>
      <c r="B45" s="173" t="s">
        <v>22</v>
      </c>
      <c r="C45" s="174">
        <v>3</v>
      </c>
      <c r="D45" s="174">
        <v>112000</v>
      </c>
      <c r="E45" s="173">
        <f t="shared" si="0"/>
        <v>336000</v>
      </c>
      <c r="F45" s="175">
        <f t="shared" si="1"/>
        <v>24000</v>
      </c>
      <c r="G45" s="176">
        <f t="shared" si="2"/>
        <v>360000</v>
      </c>
      <c r="I45" s="8"/>
    </row>
    <row r="46" spans="1:9" s="177" customFormat="1" ht="15.75" x14ac:dyDescent="0.25">
      <c r="A46" s="62">
        <v>40</v>
      </c>
      <c r="B46" s="173" t="s">
        <v>170</v>
      </c>
      <c r="C46" s="174">
        <v>0.5</v>
      </c>
      <c r="D46" s="174">
        <v>95700</v>
      </c>
      <c r="E46" s="173">
        <f t="shared" si="0"/>
        <v>47850</v>
      </c>
      <c r="F46" s="175">
        <f t="shared" si="1"/>
        <v>4000</v>
      </c>
      <c r="G46" s="176">
        <f t="shared" si="2"/>
        <v>51850</v>
      </c>
      <c r="I46" s="8"/>
    </row>
    <row r="47" spans="1:9" s="177" customFormat="1" ht="15.75" x14ac:dyDescent="0.25">
      <c r="A47" s="211">
        <v>41</v>
      </c>
      <c r="B47" s="173" t="s">
        <v>170</v>
      </c>
      <c r="C47" s="174">
        <v>0.5</v>
      </c>
      <c r="D47" s="174">
        <v>104000</v>
      </c>
      <c r="E47" s="173">
        <f t="shared" si="0"/>
        <v>52000</v>
      </c>
      <c r="F47" s="175">
        <f t="shared" si="1"/>
        <v>4000</v>
      </c>
      <c r="G47" s="176">
        <f t="shared" si="2"/>
        <v>56000</v>
      </c>
      <c r="I47" s="8"/>
    </row>
    <row r="48" spans="1:9" s="232" customFormat="1" ht="15.75" x14ac:dyDescent="0.25">
      <c r="A48" s="62">
        <v>42</v>
      </c>
      <c r="B48" s="173" t="s">
        <v>170</v>
      </c>
      <c r="C48" s="174">
        <v>1</v>
      </c>
      <c r="D48" s="174">
        <v>95700</v>
      </c>
      <c r="E48" s="173">
        <f t="shared" si="0"/>
        <v>95700</v>
      </c>
      <c r="F48" s="175">
        <f t="shared" si="1"/>
        <v>8000</v>
      </c>
      <c r="G48" s="176">
        <f t="shared" si="2"/>
        <v>103700</v>
      </c>
      <c r="I48" s="8"/>
    </row>
    <row r="49" spans="1:9" s="177" customFormat="1" ht="15.75" x14ac:dyDescent="0.25">
      <c r="A49" s="62">
        <v>43</v>
      </c>
      <c r="B49" s="173" t="s">
        <v>170</v>
      </c>
      <c r="C49" s="174">
        <v>0.5</v>
      </c>
      <c r="D49" s="174">
        <v>95700</v>
      </c>
      <c r="E49" s="173">
        <f t="shared" si="0"/>
        <v>47850</v>
      </c>
      <c r="F49" s="175">
        <f t="shared" si="1"/>
        <v>4000</v>
      </c>
      <c r="G49" s="176">
        <f t="shared" si="2"/>
        <v>51850</v>
      </c>
      <c r="I49" s="8"/>
    </row>
    <row r="50" spans="1:9" s="177" customFormat="1" ht="15.75" x14ac:dyDescent="0.25">
      <c r="A50" s="211">
        <v>44</v>
      </c>
      <c r="B50" s="173" t="s">
        <v>170</v>
      </c>
      <c r="C50" s="174">
        <v>0.5</v>
      </c>
      <c r="D50" s="174">
        <v>95700</v>
      </c>
      <c r="E50" s="173">
        <f t="shared" si="0"/>
        <v>47850</v>
      </c>
      <c r="F50" s="175">
        <f t="shared" si="1"/>
        <v>4000</v>
      </c>
      <c r="G50" s="176">
        <f t="shared" si="2"/>
        <v>51850</v>
      </c>
      <c r="I50" s="8"/>
    </row>
    <row r="51" spans="1:9" s="177" customFormat="1" ht="15.75" x14ac:dyDescent="0.25">
      <c r="A51" s="62">
        <v>45</v>
      </c>
      <c r="B51" s="173" t="s">
        <v>29</v>
      </c>
      <c r="C51" s="174">
        <v>4</v>
      </c>
      <c r="D51" s="174">
        <v>95700</v>
      </c>
      <c r="E51" s="173">
        <f t="shared" si="0"/>
        <v>382800</v>
      </c>
      <c r="F51" s="175">
        <f t="shared" si="1"/>
        <v>32000</v>
      </c>
      <c r="G51" s="176">
        <f t="shared" si="2"/>
        <v>414800</v>
      </c>
      <c r="I51" s="8"/>
    </row>
    <row r="52" spans="1:9" s="177" customFormat="1" ht="31.5" x14ac:dyDescent="0.25">
      <c r="A52" s="266">
        <v>46</v>
      </c>
      <c r="B52" s="267" t="s">
        <v>256</v>
      </c>
      <c r="C52" s="268">
        <v>0</v>
      </c>
      <c r="D52" s="268"/>
      <c r="E52" s="269">
        <f t="shared" si="0"/>
        <v>0</v>
      </c>
      <c r="F52" s="270">
        <f t="shared" si="1"/>
        <v>0</v>
      </c>
      <c r="G52" s="271">
        <f t="shared" si="2"/>
        <v>0</v>
      </c>
      <c r="I52" s="8"/>
    </row>
    <row r="53" spans="1:9" s="48" customFormat="1" ht="31.5" x14ac:dyDescent="0.25">
      <c r="A53" s="211">
        <v>47</v>
      </c>
      <c r="B53" s="178" t="s">
        <v>144</v>
      </c>
      <c r="C53" s="174">
        <v>0</v>
      </c>
      <c r="D53" s="174"/>
      <c r="E53" s="173">
        <f t="shared" si="0"/>
        <v>0</v>
      </c>
      <c r="F53" s="175">
        <f t="shared" si="1"/>
        <v>0</v>
      </c>
      <c r="G53" s="176">
        <f t="shared" si="2"/>
        <v>0</v>
      </c>
      <c r="I53" s="8"/>
    </row>
    <row r="54" spans="1:9" s="48" customFormat="1" ht="15.75" x14ac:dyDescent="0.25">
      <c r="A54" s="62">
        <v>48</v>
      </c>
      <c r="B54" s="178" t="s">
        <v>31</v>
      </c>
      <c r="C54" s="174">
        <v>1</v>
      </c>
      <c r="D54" s="174">
        <v>104000</v>
      </c>
      <c r="E54" s="173">
        <f t="shared" si="0"/>
        <v>104000</v>
      </c>
      <c r="F54" s="175">
        <f t="shared" si="1"/>
        <v>8000</v>
      </c>
      <c r="G54" s="234">
        <f t="shared" si="2"/>
        <v>112000</v>
      </c>
      <c r="I54" s="8"/>
    </row>
    <row r="55" spans="1:9" s="8" customFormat="1" ht="25.5" customHeight="1" thickBot="1" x14ac:dyDescent="0.3">
      <c r="A55" s="303" t="s">
        <v>16</v>
      </c>
      <c r="B55" s="304"/>
      <c r="C55" s="235">
        <f>SUM(C7:C54)</f>
        <v>73.75</v>
      </c>
      <c r="D55" s="236">
        <f>SUM(D7:D54)</f>
        <v>5749100</v>
      </c>
      <c r="E55" s="236">
        <f>SUM(E7:E54)</f>
        <v>10772100</v>
      </c>
      <c r="F55" s="236">
        <f t="shared" ref="F55:G55" si="3">SUM(F7:F54)</f>
        <v>590000</v>
      </c>
      <c r="G55" s="236">
        <f t="shared" si="3"/>
        <v>11362100</v>
      </c>
    </row>
    <row r="56" spans="1:9" s="13" customFormat="1" ht="16.5" customHeight="1" x14ac:dyDescent="0.25">
      <c r="A56" s="297" t="s">
        <v>180</v>
      </c>
      <c r="B56" s="297"/>
      <c r="C56" s="297"/>
      <c r="D56" s="297"/>
      <c r="E56" s="297"/>
      <c r="F56" s="297"/>
      <c r="G56" s="297"/>
    </row>
    <row r="57" spans="1:9" s="14" customFormat="1" ht="15" customHeight="1" x14ac:dyDescent="0.25">
      <c r="A57" s="76"/>
      <c r="B57" s="76" t="s">
        <v>93</v>
      </c>
      <c r="C57" s="15"/>
      <c r="D57" s="15"/>
      <c r="E57" s="15"/>
      <c r="F57" s="15"/>
      <c r="G57" s="15"/>
    </row>
    <row r="58" spans="1:9" s="13" customFormat="1" ht="12" customHeight="1" x14ac:dyDescent="0.25">
      <c r="A58" s="79" t="s">
        <v>23</v>
      </c>
      <c r="B58" s="79"/>
      <c r="C58" s="79"/>
      <c r="D58" s="79"/>
      <c r="E58" s="79"/>
      <c r="F58" s="79"/>
      <c r="G58" s="79"/>
    </row>
    <row r="59" spans="1:9" s="13" customFormat="1" ht="15.75" x14ac:dyDescent="0.25">
      <c r="A59" s="60"/>
      <c r="B59" s="72" t="s">
        <v>94</v>
      </c>
    </row>
    <row r="60" spans="1:9" ht="15.75" x14ac:dyDescent="0.25">
      <c r="A60" s="16"/>
      <c r="B60" s="16"/>
      <c r="C60" s="16"/>
      <c r="D60" s="16"/>
      <c r="E60" s="16"/>
      <c r="F60" s="16"/>
      <c r="G60" s="16"/>
    </row>
    <row r="61" spans="1:9" ht="15.75" x14ac:dyDescent="0.25">
      <c r="A61" s="42"/>
      <c r="B61" s="305"/>
      <c r="C61" s="305"/>
      <c r="D61" s="305"/>
      <c r="E61" s="305"/>
      <c r="F61" s="305"/>
      <c r="G61" s="305"/>
      <c r="H61" s="21"/>
    </row>
    <row r="62" spans="1:9" ht="18" customHeight="1" x14ac:dyDescent="0.25">
      <c r="B62" s="295"/>
      <c r="C62" s="296"/>
      <c r="D62" s="296"/>
      <c r="E62" s="296"/>
      <c r="F62" s="296"/>
      <c r="G62" s="296"/>
    </row>
  </sheetData>
  <mergeCells count="9">
    <mergeCell ref="B62:G62"/>
    <mergeCell ref="A56:G56"/>
    <mergeCell ref="F1:G1"/>
    <mergeCell ref="F2:G2"/>
    <mergeCell ref="F3:G3"/>
    <mergeCell ref="B4:G4"/>
    <mergeCell ref="B5:G5"/>
    <mergeCell ref="A55:B55"/>
    <mergeCell ref="B61:G61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B19" sqref="B19"/>
    </sheetView>
  </sheetViews>
  <sheetFormatPr defaultRowHeight="15.75" x14ac:dyDescent="0.25"/>
  <cols>
    <col min="1" max="1" width="5.42578125" style="16" customWidth="1"/>
    <col min="2" max="2" width="19.42578125" style="16" customWidth="1"/>
    <col min="3" max="3" width="18.5703125" style="19" customWidth="1"/>
    <col min="4" max="4" width="19.42578125" style="16" customWidth="1"/>
    <col min="5" max="5" width="16.28515625" style="16" customWidth="1"/>
    <col min="6" max="6" width="16.5703125" style="16" customWidth="1"/>
    <col min="7" max="7" width="14.140625" customWidth="1"/>
  </cols>
  <sheetData>
    <row r="1" spans="1:9" ht="16.5" customHeight="1" x14ac:dyDescent="0.25">
      <c r="A1" s="45"/>
      <c r="B1" s="45"/>
      <c r="C1" s="53" t="s">
        <v>59</v>
      </c>
      <c r="D1" s="77"/>
      <c r="E1" s="77" t="s">
        <v>62</v>
      </c>
      <c r="F1" s="308"/>
      <c r="G1" s="308"/>
    </row>
    <row r="2" spans="1:9" s="29" customFormat="1" ht="18.75" customHeight="1" x14ac:dyDescent="0.3">
      <c r="A2" s="31"/>
      <c r="B2" s="14"/>
      <c r="C2" s="70"/>
      <c r="D2" s="307" t="s">
        <v>92</v>
      </c>
      <c r="E2" s="307"/>
      <c r="F2" s="307"/>
      <c r="G2" s="307"/>
    </row>
    <row r="3" spans="1:9" s="29" customFormat="1" ht="20.25" customHeight="1" x14ac:dyDescent="0.3">
      <c r="A3" s="71"/>
      <c r="B3" s="72"/>
      <c r="C3" s="12"/>
      <c r="D3" s="60"/>
      <c r="E3" s="300"/>
      <c r="F3" s="300"/>
      <c r="G3" s="46"/>
    </row>
    <row r="4" spans="1:9" s="1" customFormat="1" ht="9.75" customHeight="1" x14ac:dyDescent="0.25">
      <c r="A4" s="25"/>
      <c r="B4" s="25"/>
      <c r="C4" s="27"/>
      <c r="D4" s="306"/>
      <c r="E4" s="306"/>
      <c r="F4" s="306"/>
      <c r="G4" s="306"/>
    </row>
    <row r="5" spans="1:9" s="1" customFormat="1" x14ac:dyDescent="0.2">
      <c r="A5" s="301" t="s">
        <v>0</v>
      </c>
      <c r="B5" s="301"/>
      <c r="C5" s="301"/>
      <c r="D5" s="301"/>
      <c r="E5" s="301"/>
      <c r="F5" s="301"/>
    </row>
    <row r="6" spans="1:9" s="1" customFormat="1" ht="16.5" thickBot="1" x14ac:dyDescent="0.3">
      <c r="A6" s="312" t="s">
        <v>57</v>
      </c>
      <c r="B6" s="312"/>
      <c r="C6" s="312"/>
      <c r="D6" s="312"/>
      <c r="E6" s="312"/>
      <c r="F6" s="312"/>
    </row>
    <row r="7" spans="1:9" s="2" customFormat="1" ht="63.75" thickBot="1" x14ac:dyDescent="0.25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x14ac:dyDescent="0.25">
      <c r="A8" s="26">
        <v>1</v>
      </c>
      <c r="B8" s="18" t="s">
        <v>24</v>
      </c>
      <c r="C8" s="33">
        <v>1</v>
      </c>
      <c r="D8" s="18">
        <v>150000</v>
      </c>
      <c r="E8" s="18">
        <v>8000</v>
      </c>
      <c r="F8" s="107">
        <f>D8+E8</f>
        <v>158000</v>
      </c>
      <c r="G8" s="25"/>
      <c r="I8" s="25"/>
    </row>
    <row r="9" spans="1:9" s="1" customFormat="1" x14ac:dyDescent="0.25">
      <c r="A9" s="26">
        <v>2</v>
      </c>
      <c r="B9" s="32" t="s">
        <v>25</v>
      </c>
      <c r="C9" s="34">
        <v>1</v>
      </c>
      <c r="D9" s="32">
        <v>98000</v>
      </c>
      <c r="E9" s="32">
        <v>8000</v>
      </c>
      <c r="F9" s="18">
        <f t="shared" ref="F9:F22" si="0">D9+E9</f>
        <v>106000</v>
      </c>
      <c r="G9" s="25"/>
      <c r="I9" s="25"/>
    </row>
    <row r="10" spans="1:9" s="1" customFormat="1" x14ac:dyDescent="0.25">
      <c r="A10" s="26">
        <v>3</v>
      </c>
      <c r="B10" s="32" t="s">
        <v>26</v>
      </c>
      <c r="C10" s="34">
        <v>1</v>
      </c>
      <c r="D10" s="32">
        <v>95700</v>
      </c>
      <c r="E10" s="32">
        <v>8000</v>
      </c>
      <c r="F10" s="18">
        <f t="shared" si="0"/>
        <v>103700</v>
      </c>
      <c r="G10" s="25"/>
      <c r="I10" s="25"/>
    </row>
    <row r="11" spans="1:9" s="1" customFormat="1" x14ac:dyDescent="0.25">
      <c r="A11" s="26">
        <v>4</v>
      </c>
      <c r="B11" s="40" t="s">
        <v>35</v>
      </c>
      <c r="C11" s="47">
        <v>1</v>
      </c>
      <c r="D11" s="40">
        <v>95700</v>
      </c>
      <c r="E11" s="40">
        <v>8000</v>
      </c>
      <c r="F11" s="172">
        <f t="shared" si="0"/>
        <v>103700</v>
      </c>
      <c r="G11" s="25"/>
      <c r="I11" s="25"/>
    </row>
    <row r="12" spans="1:9" s="1" customFormat="1" x14ac:dyDescent="0.25">
      <c r="A12" s="26">
        <v>5</v>
      </c>
      <c r="B12" s="32" t="s">
        <v>27</v>
      </c>
      <c r="C12" s="34">
        <v>1</v>
      </c>
      <c r="D12" s="32">
        <v>95700</v>
      </c>
      <c r="E12" s="32">
        <v>8000</v>
      </c>
      <c r="F12" s="172">
        <f t="shared" si="0"/>
        <v>103700</v>
      </c>
      <c r="G12" s="25"/>
      <c r="I12" s="25"/>
    </row>
    <row r="13" spans="1:9" s="1" customFormat="1" x14ac:dyDescent="0.25">
      <c r="A13" s="26">
        <v>6</v>
      </c>
      <c r="B13" s="32" t="s">
        <v>27</v>
      </c>
      <c r="C13" s="34">
        <v>1</v>
      </c>
      <c r="D13" s="32">
        <v>104000</v>
      </c>
      <c r="E13" s="32">
        <v>8000</v>
      </c>
      <c r="F13" s="172">
        <f t="shared" si="0"/>
        <v>112000</v>
      </c>
      <c r="G13" s="25"/>
      <c r="I13" s="25"/>
    </row>
    <row r="14" spans="1:9" s="1" customFormat="1" x14ac:dyDescent="0.25">
      <c r="A14" s="26">
        <v>7</v>
      </c>
      <c r="B14" s="32" t="s">
        <v>27</v>
      </c>
      <c r="C14" s="34">
        <v>1</v>
      </c>
      <c r="D14" s="32">
        <v>104000</v>
      </c>
      <c r="E14" s="32">
        <v>8000</v>
      </c>
      <c r="F14" s="172">
        <f t="shared" si="0"/>
        <v>112000</v>
      </c>
      <c r="G14" s="25"/>
      <c r="I14" s="25"/>
    </row>
    <row r="15" spans="1:9" s="1" customFormat="1" x14ac:dyDescent="0.25">
      <c r="A15" s="26">
        <v>8</v>
      </c>
      <c r="B15" s="32" t="s">
        <v>28</v>
      </c>
      <c r="C15" s="34">
        <v>0.75</v>
      </c>
      <c r="D15" s="32">
        <v>71800</v>
      </c>
      <c r="E15" s="32">
        <v>6000</v>
      </c>
      <c r="F15" s="18">
        <f t="shared" si="0"/>
        <v>77800</v>
      </c>
      <c r="G15" s="25"/>
      <c r="I15" s="25"/>
    </row>
    <row r="16" spans="1:9" s="1" customFormat="1" x14ac:dyDescent="0.25">
      <c r="A16" s="26">
        <v>9</v>
      </c>
      <c r="B16" s="32" t="s">
        <v>22</v>
      </c>
      <c r="C16" s="34">
        <v>0.5</v>
      </c>
      <c r="D16" s="32">
        <v>47900</v>
      </c>
      <c r="E16" s="32">
        <v>4000</v>
      </c>
      <c r="F16" s="18">
        <f t="shared" si="0"/>
        <v>51900</v>
      </c>
      <c r="G16" s="25"/>
      <c r="I16" s="25"/>
    </row>
    <row r="17" spans="1:9" s="1" customFormat="1" x14ac:dyDescent="0.25">
      <c r="A17" s="26">
        <v>10</v>
      </c>
      <c r="B17" s="32" t="s">
        <v>27</v>
      </c>
      <c r="C17" s="34">
        <v>1</v>
      </c>
      <c r="D17" s="32">
        <v>104000</v>
      </c>
      <c r="E17" s="32">
        <v>8000</v>
      </c>
      <c r="F17" s="18">
        <f t="shared" si="0"/>
        <v>112000</v>
      </c>
      <c r="G17" s="25"/>
      <c r="I17" s="25"/>
    </row>
    <row r="18" spans="1:9" s="1" customFormat="1" x14ac:dyDescent="0.25">
      <c r="A18" s="26">
        <v>11</v>
      </c>
      <c r="B18" s="32" t="s">
        <v>29</v>
      </c>
      <c r="C18" s="34">
        <v>1</v>
      </c>
      <c r="D18" s="32">
        <v>104000</v>
      </c>
      <c r="E18" s="32">
        <v>8000</v>
      </c>
      <c r="F18" s="18">
        <f t="shared" si="0"/>
        <v>112000</v>
      </c>
      <c r="G18" s="25"/>
      <c r="I18" s="25"/>
    </row>
    <row r="19" spans="1:9" s="1" customFormat="1" x14ac:dyDescent="0.25">
      <c r="A19" s="286">
        <v>12</v>
      </c>
      <c r="B19" s="287" t="s">
        <v>108</v>
      </c>
      <c r="C19" s="288">
        <v>1</v>
      </c>
      <c r="D19" s="287">
        <v>104000</v>
      </c>
      <c r="E19" s="287">
        <v>8000</v>
      </c>
      <c r="F19" s="289">
        <f t="shared" si="0"/>
        <v>112000</v>
      </c>
      <c r="G19" s="25"/>
      <c r="I19" s="25"/>
    </row>
    <row r="20" spans="1:9" s="1" customFormat="1" x14ac:dyDescent="0.25">
      <c r="A20" s="26">
        <v>13</v>
      </c>
      <c r="B20" s="32" t="s">
        <v>60</v>
      </c>
      <c r="C20" s="34">
        <v>1</v>
      </c>
      <c r="D20" s="58">
        <v>95700</v>
      </c>
      <c r="E20" s="32">
        <v>8000</v>
      </c>
      <c r="F20" s="18">
        <f t="shared" si="0"/>
        <v>103700</v>
      </c>
      <c r="G20" s="25"/>
      <c r="I20" s="25"/>
    </row>
    <row r="21" spans="1:9" s="1" customFormat="1" x14ac:dyDescent="0.25">
      <c r="A21" s="138">
        <v>14</v>
      </c>
      <c r="B21" s="93" t="s">
        <v>31</v>
      </c>
      <c r="C21" s="94">
        <v>0.5</v>
      </c>
      <c r="D21" s="93">
        <v>47900</v>
      </c>
      <c r="E21" s="93">
        <v>4000</v>
      </c>
      <c r="F21" s="50">
        <f t="shared" si="0"/>
        <v>51900</v>
      </c>
      <c r="G21" s="25"/>
      <c r="I21" s="25"/>
    </row>
    <row r="22" spans="1:9" s="1" customFormat="1" ht="21.6" customHeight="1" x14ac:dyDescent="0.25">
      <c r="A22" s="32">
        <v>15</v>
      </c>
      <c r="B22" s="39" t="s">
        <v>30</v>
      </c>
      <c r="C22" s="34">
        <v>1</v>
      </c>
      <c r="D22" s="32">
        <v>104000</v>
      </c>
      <c r="E22" s="32">
        <v>8000</v>
      </c>
      <c r="F22" s="32">
        <f t="shared" si="0"/>
        <v>112000</v>
      </c>
      <c r="G22" s="25"/>
      <c r="I22" s="25"/>
    </row>
    <row r="23" spans="1:9" s="1" customFormat="1" ht="31.5" customHeight="1" thickBot="1" x14ac:dyDescent="0.3">
      <c r="A23" s="309" t="s">
        <v>16</v>
      </c>
      <c r="B23" s="310"/>
      <c r="C23" s="158">
        <f>SUM(C8:C22)</f>
        <v>13.75</v>
      </c>
      <c r="D23" s="159">
        <f>SUM(D8:D22)</f>
        <v>1422400</v>
      </c>
      <c r="E23" s="159">
        <f>SUM(E8:E22)</f>
        <v>110000</v>
      </c>
      <c r="F23" s="159">
        <f>SUM(F8:F22)</f>
        <v>1532400</v>
      </c>
    </row>
    <row r="24" spans="1:9" s="1" customFormat="1" hidden="1" x14ac:dyDescent="0.25">
      <c r="A24" s="25"/>
      <c r="B24" s="25"/>
      <c r="C24" s="27"/>
      <c r="D24" s="311"/>
      <c r="E24" s="311"/>
      <c r="F24" s="25"/>
    </row>
    <row r="25" spans="1:9" s="1" customFormat="1" hidden="1" x14ac:dyDescent="0.25">
      <c r="A25" s="25"/>
      <c r="B25" s="25"/>
      <c r="C25" s="27"/>
      <c r="D25" s="25"/>
      <c r="E25" s="25"/>
      <c r="F25" s="25"/>
    </row>
    <row r="26" spans="1:9" s="13" customFormat="1" ht="26.25" customHeight="1" x14ac:dyDescent="0.25">
      <c r="A26" s="297" t="s">
        <v>181</v>
      </c>
      <c r="B26" s="297"/>
      <c r="C26" s="297"/>
      <c r="D26" s="297"/>
      <c r="E26" s="297"/>
      <c r="F26" s="297"/>
    </row>
    <row r="27" spans="1:9" s="14" customFormat="1" x14ac:dyDescent="0.2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 x14ac:dyDescent="0.25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 x14ac:dyDescent="0.25">
      <c r="A29" s="60"/>
      <c r="B29" s="72" t="s">
        <v>94</v>
      </c>
    </row>
    <row r="30" spans="1:9" x14ac:dyDescent="0.25">
      <c r="B30" s="313"/>
      <c r="C30" s="313"/>
      <c r="D30" s="313"/>
      <c r="E30" s="313"/>
      <c r="F30" s="313"/>
    </row>
    <row r="31" spans="1:9" x14ac:dyDescent="0.25">
      <c r="A31" s="42"/>
      <c r="B31" s="21"/>
      <c r="C31" s="42"/>
      <c r="D31" s="305"/>
      <c r="E31" s="305"/>
      <c r="F31" s="21"/>
      <c r="G31" s="21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G4" sqref="G4:H4"/>
    </sheetView>
  </sheetViews>
  <sheetFormatPr defaultRowHeight="15.75" x14ac:dyDescent="0.25"/>
  <cols>
    <col min="1" max="1" width="5" style="16" customWidth="1"/>
    <col min="2" max="2" width="34.5703125" style="16" customWidth="1"/>
    <col min="3" max="3" width="0.140625" style="16" customWidth="1"/>
    <col min="4" max="4" width="13.7109375" style="16" customWidth="1"/>
    <col min="5" max="5" width="14.28515625" style="16" customWidth="1"/>
    <col min="6" max="6" width="12" style="16" customWidth="1"/>
    <col min="7" max="7" width="10.5703125" style="16" customWidth="1"/>
    <col min="8" max="8" width="17.42578125" style="16" customWidth="1"/>
    <col min="10" max="10" width="10.5703125" bestFit="1" customWidth="1"/>
  </cols>
  <sheetData>
    <row r="1" spans="1:15" ht="4.5" customHeight="1" x14ac:dyDescent="0.25">
      <c r="A1" s="317"/>
      <c r="B1" s="317"/>
      <c r="C1" s="131"/>
    </row>
    <row r="2" spans="1:15" s="29" customFormat="1" ht="18.75" customHeight="1" x14ac:dyDescent="0.3">
      <c r="A2" s="318"/>
      <c r="B2" s="318"/>
      <c r="C2" s="318"/>
      <c r="D2" s="318"/>
      <c r="E2" s="60"/>
      <c r="F2" s="60"/>
      <c r="G2" s="298" t="s">
        <v>62</v>
      </c>
      <c r="H2" s="298"/>
      <c r="I2" s="45"/>
      <c r="J2" s="45"/>
    </row>
    <row r="3" spans="1:15" s="29" customFormat="1" ht="20.25" customHeight="1" x14ac:dyDescent="0.3">
      <c r="A3" s="84"/>
      <c r="B3" s="84"/>
      <c r="C3" s="84"/>
      <c r="E3" s="85"/>
      <c r="F3" s="85"/>
      <c r="G3" s="319" t="s">
        <v>92</v>
      </c>
      <c r="H3" s="319"/>
      <c r="I3" s="31"/>
      <c r="J3" s="31"/>
    </row>
    <row r="4" spans="1:15" s="29" customFormat="1" ht="24" customHeight="1" x14ac:dyDescent="0.3">
      <c r="A4" s="43"/>
      <c r="E4" s="86"/>
      <c r="F4" s="86"/>
      <c r="G4" s="300" t="s">
        <v>248</v>
      </c>
      <c r="H4" s="300"/>
      <c r="I4" s="44"/>
      <c r="J4" s="44"/>
      <c r="K4" s="44"/>
    </row>
    <row r="5" spans="1:15" s="1" customFormat="1" ht="18" x14ac:dyDescent="0.2">
      <c r="A5" s="320" t="s">
        <v>0</v>
      </c>
      <c r="B5" s="320"/>
      <c r="C5" s="320"/>
      <c r="D5" s="320"/>
      <c r="E5" s="320"/>
      <c r="F5" s="320"/>
      <c r="G5" s="320"/>
      <c r="H5" s="320"/>
    </row>
    <row r="6" spans="1:15" s="1" customFormat="1" ht="19.5" customHeight="1" x14ac:dyDescent="0.2">
      <c r="A6" s="314" t="s">
        <v>219</v>
      </c>
      <c r="B6" s="314"/>
      <c r="C6" s="314"/>
      <c r="D6" s="314"/>
      <c r="E6" s="314"/>
      <c r="F6" s="314"/>
      <c r="G6" s="314"/>
      <c r="H6" s="314"/>
    </row>
    <row r="7" spans="1:15" s="1" customFormat="1" ht="2.25" customHeight="1" thickBot="1" x14ac:dyDescent="0.3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 x14ac:dyDescent="0.25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x14ac:dyDescent="0.25">
      <c r="A9" s="26">
        <v>1</v>
      </c>
      <c r="B9" s="18" t="s">
        <v>24</v>
      </c>
      <c r="C9" s="18"/>
      <c r="D9" s="237">
        <v>1</v>
      </c>
      <c r="E9" s="18">
        <v>150000</v>
      </c>
      <c r="F9" s="18">
        <f>E9*D9</f>
        <v>150000</v>
      </c>
      <c r="G9" s="18">
        <f>D9*8000</f>
        <v>8000</v>
      </c>
      <c r="H9" s="18">
        <f>F9+G9</f>
        <v>158000</v>
      </c>
      <c r="J9" s="25"/>
      <c r="K9" s="25"/>
      <c r="L9" s="25"/>
      <c r="M9" s="25"/>
      <c r="N9" s="25"/>
      <c r="O9" s="25"/>
    </row>
    <row r="10" spans="1:15" s="1" customFormat="1" x14ac:dyDescent="0.25">
      <c r="A10" s="26">
        <v>2</v>
      </c>
      <c r="B10" s="18" t="s">
        <v>32</v>
      </c>
      <c r="C10" s="18"/>
      <c r="D10" s="33">
        <v>1</v>
      </c>
      <c r="E10" s="40">
        <v>95700</v>
      </c>
      <c r="F10" s="18">
        <f t="shared" ref="F10:F35" si="0">E10*D10</f>
        <v>95700</v>
      </c>
      <c r="G10" s="18">
        <f t="shared" ref="G10:G35" si="1">D10*8000</f>
        <v>8000</v>
      </c>
      <c r="H10" s="18">
        <f t="shared" ref="H10:H35" si="2">F10+G10</f>
        <v>103700</v>
      </c>
      <c r="J10" s="25"/>
      <c r="K10" s="25"/>
      <c r="L10" s="25"/>
      <c r="M10" s="25"/>
      <c r="N10" s="25"/>
      <c r="O10" s="25"/>
    </row>
    <row r="11" spans="1:15" s="1" customFormat="1" x14ac:dyDescent="0.25">
      <c r="A11" s="26">
        <v>3</v>
      </c>
      <c r="B11" s="32" t="s">
        <v>26</v>
      </c>
      <c r="C11" s="32"/>
      <c r="D11" s="238">
        <v>1</v>
      </c>
      <c r="E11" s="40">
        <v>95700</v>
      </c>
      <c r="F11" s="18">
        <f t="shared" si="0"/>
        <v>95700</v>
      </c>
      <c r="G11" s="18">
        <f t="shared" si="1"/>
        <v>8000</v>
      </c>
      <c r="H11" s="18">
        <f t="shared" si="2"/>
        <v>103700</v>
      </c>
      <c r="J11" s="25"/>
      <c r="K11" s="25"/>
      <c r="L11" s="25"/>
      <c r="M11" s="25"/>
      <c r="N11" s="25"/>
      <c r="O11" s="25"/>
    </row>
    <row r="12" spans="1:15" s="1" customFormat="1" x14ac:dyDescent="0.25">
      <c r="A12" s="26">
        <v>4</v>
      </c>
      <c r="B12" s="32" t="s">
        <v>33</v>
      </c>
      <c r="C12" s="32"/>
      <c r="D12" s="238">
        <v>1</v>
      </c>
      <c r="E12" s="40">
        <v>104000</v>
      </c>
      <c r="F12" s="18">
        <f t="shared" si="0"/>
        <v>104000</v>
      </c>
      <c r="G12" s="18">
        <f t="shared" si="1"/>
        <v>8000</v>
      </c>
      <c r="H12" s="18">
        <f t="shared" si="2"/>
        <v>112000</v>
      </c>
      <c r="J12" s="25"/>
      <c r="K12" s="25"/>
      <c r="L12" s="25"/>
      <c r="M12" s="25"/>
      <c r="N12" s="25"/>
      <c r="O12" s="25"/>
    </row>
    <row r="13" spans="1:15" s="1" customFormat="1" x14ac:dyDescent="0.25">
      <c r="A13" s="26">
        <v>5</v>
      </c>
      <c r="B13" s="32" t="s">
        <v>25</v>
      </c>
      <c r="C13" s="32"/>
      <c r="D13" s="238">
        <v>1</v>
      </c>
      <c r="E13" s="40">
        <v>98000</v>
      </c>
      <c r="F13" s="18">
        <f t="shared" si="0"/>
        <v>98000</v>
      </c>
      <c r="G13" s="18">
        <f t="shared" si="1"/>
        <v>8000</v>
      </c>
      <c r="H13" s="18">
        <f t="shared" si="2"/>
        <v>106000</v>
      </c>
      <c r="J13" s="25"/>
      <c r="K13" s="25"/>
      <c r="L13" s="25"/>
      <c r="M13" s="25"/>
      <c r="N13" s="25"/>
      <c r="O13" s="25"/>
    </row>
    <row r="14" spans="1:15" s="1" customFormat="1" x14ac:dyDescent="0.25">
      <c r="A14" s="26">
        <v>6</v>
      </c>
      <c r="B14" s="32" t="s">
        <v>11</v>
      </c>
      <c r="C14" s="32"/>
      <c r="D14" s="47">
        <v>1</v>
      </c>
      <c r="E14" s="40">
        <v>104000</v>
      </c>
      <c r="F14" s="18">
        <f t="shared" si="0"/>
        <v>104000</v>
      </c>
      <c r="G14" s="18">
        <f t="shared" si="1"/>
        <v>8000</v>
      </c>
      <c r="H14" s="18">
        <f t="shared" si="2"/>
        <v>112000</v>
      </c>
      <c r="J14" s="25"/>
      <c r="K14" s="25"/>
      <c r="L14" s="25"/>
      <c r="M14" s="25"/>
      <c r="N14" s="25"/>
      <c r="O14" s="25"/>
    </row>
    <row r="15" spans="1:15" s="1" customFormat="1" x14ac:dyDescent="0.25">
      <c r="A15" s="26">
        <v>7</v>
      </c>
      <c r="B15" s="32" t="s">
        <v>31</v>
      </c>
      <c r="C15" s="32"/>
      <c r="D15" s="47">
        <v>1</v>
      </c>
      <c r="E15" s="40">
        <v>104000</v>
      </c>
      <c r="F15" s="18">
        <f t="shared" si="0"/>
        <v>104000</v>
      </c>
      <c r="G15" s="18">
        <f t="shared" si="1"/>
        <v>8000</v>
      </c>
      <c r="H15" s="18">
        <f t="shared" si="2"/>
        <v>112000</v>
      </c>
      <c r="J15" s="25"/>
      <c r="K15" s="25"/>
      <c r="L15" s="25"/>
      <c r="M15" s="25"/>
      <c r="N15" s="25"/>
      <c r="O15" s="25"/>
    </row>
    <row r="16" spans="1:15" s="1" customFormat="1" x14ac:dyDescent="0.25">
      <c r="A16" s="26">
        <v>8</v>
      </c>
      <c r="B16" s="32" t="s">
        <v>205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x14ac:dyDescent="0.25">
      <c r="A17" s="26">
        <v>9</v>
      </c>
      <c r="B17" s="32" t="s">
        <v>206</v>
      </c>
      <c r="C17" s="32"/>
      <c r="D17" s="47">
        <v>1</v>
      </c>
      <c r="E17" s="40">
        <v>104000</v>
      </c>
      <c r="F17" s="18">
        <f t="shared" si="0"/>
        <v>104000</v>
      </c>
      <c r="G17" s="18">
        <f t="shared" si="1"/>
        <v>8000</v>
      </c>
      <c r="H17" s="18">
        <f t="shared" si="2"/>
        <v>112000</v>
      </c>
      <c r="J17" s="25"/>
      <c r="K17" s="25"/>
      <c r="L17" s="25"/>
      <c r="M17" s="25"/>
      <c r="N17" s="25"/>
      <c r="O17" s="25"/>
    </row>
    <row r="18" spans="1:15" s="1" customFormat="1" x14ac:dyDescent="0.25">
      <c r="A18" s="26">
        <v>10</v>
      </c>
      <c r="B18" s="32" t="s">
        <v>234</v>
      </c>
      <c r="C18" s="32"/>
      <c r="D18" s="238">
        <v>1.1000000000000001</v>
      </c>
      <c r="E18" s="40">
        <v>114400</v>
      </c>
      <c r="F18" s="18">
        <v>114400</v>
      </c>
      <c r="G18" s="18">
        <v>8000</v>
      </c>
      <c r="H18" s="18">
        <f t="shared" si="2"/>
        <v>122400</v>
      </c>
      <c r="J18" s="25"/>
      <c r="K18" s="25"/>
      <c r="L18" s="25"/>
      <c r="M18" s="25"/>
      <c r="N18" s="25"/>
      <c r="O18" s="25"/>
    </row>
    <row r="19" spans="1:15" s="1" customFormat="1" x14ac:dyDescent="0.25">
      <c r="A19" s="26">
        <v>11</v>
      </c>
      <c r="B19" s="32" t="s">
        <v>116</v>
      </c>
      <c r="C19" s="32" t="s">
        <v>117</v>
      </c>
      <c r="D19" s="238">
        <v>0.5</v>
      </c>
      <c r="E19" s="40">
        <v>104000</v>
      </c>
      <c r="F19" s="18">
        <f t="shared" si="0"/>
        <v>52000</v>
      </c>
      <c r="G19" s="18">
        <f t="shared" si="1"/>
        <v>4000</v>
      </c>
      <c r="H19" s="18">
        <f t="shared" si="2"/>
        <v>56000</v>
      </c>
      <c r="J19" s="25"/>
      <c r="K19" s="25"/>
      <c r="L19" s="25"/>
      <c r="M19" s="25"/>
      <c r="N19" s="25"/>
      <c r="O19" s="25"/>
    </row>
    <row r="20" spans="1:15" s="1" customFormat="1" x14ac:dyDescent="0.25">
      <c r="A20" s="26">
        <v>12</v>
      </c>
      <c r="B20" s="32" t="s">
        <v>234</v>
      </c>
      <c r="C20" s="32"/>
      <c r="D20" s="238">
        <v>1</v>
      </c>
      <c r="E20" s="40">
        <v>104000</v>
      </c>
      <c r="F20" s="18">
        <f t="shared" si="0"/>
        <v>104000</v>
      </c>
      <c r="G20" s="18">
        <f t="shared" si="1"/>
        <v>8000</v>
      </c>
      <c r="H20" s="18">
        <f t="shared" si="2"/>
        <v>112000</v>
      </c>
      <c r="J20" s="25"/>
      <c r="K20" s="25"/>
      <c r="L20" s="25"/>
      <c r="M20" s="25"/>
      <c r="N20" s="25"/>
      <c r="O20" s="25"/>
    </row>
    <row r="21" spans="1:15" s="1" customFormat="1" x14ac:dyDescent="0.25">
      <c r="A21" s="26">
        <v>13</v>
      </c>
      <c r="B21" s="32" t="s">
        <v>27</v>
      </c>
      <c r="C21" s="32"/>
      <c r="D21" s="238">
        <v>0.5</v>
      </c>
      <c r="E21" s="40">
        <v>104000</v>
      </c>
      <c r="F21" s="18">
        <f t="shared" si="0"/>
        <v>52000</v>
      </c>
      <c r="G21" s="18">
        <f t="shared" si="1"/>
        <v>4000</v>
      </c>
      <c r="H21" s="18">
        <f t="shared" si="2"/>
        <v>56000</v>
      </c>
      <c r="J21" s="25"/>
      <c r="K21" s="25"/>
      <c r="L21" s="25"/>
      <c r="M21" s="25"/>
      <c r="N21" s="25"/>
      <c r="O21" s="25"/>
    </row>
    <row r="22" spans="1:15" s="1" customFormat="1" x14ac:dyDescent="0.25">
      <c r="A22" s="26">
        <v>14</v>
      </c>
      <c r="B22" s="32" t="s">
        <v>234</v>
      </c>
      <c r="C22" s="32"/>
      <c r="D22" s="238">
        <v>1</v>
      </c>
      <c r="E22" s="40">
        <v>104000</v>
      </c>
      <c r="F22" s="18">
        <f t="shared" si="0"/>
        <v>104000</v>
      </c>
      <c r="G22" s="18">
        <f t="shared" si="1"/>
        <v>8000</v>
      </c>
      <c r="H22" s="18">
        <f t="shared" si="2"/>
        <v>112000</v>
      </c>
      <c r="J22" s="25"/>
      <c r="K22" s="25"/>
      <c r="L22" s="25"/>
      <c r="M22" s="25"/>
      <c r="N22" s="25"/>
      <c r="O22" s="25"/>
    </row>
    <row r="23" spans="1:15" s="1" customFormat="1" x14ac:dyDescent="0.25">
      <c r="A23" s="26">
        <v>15</v>
      </c>
      <c r="B23" s="40" t="s">
        <v>235</v>
      </c>
      <c r="C23" s="47">
        <v>1.5</v>
      </c>
      <c r="D23" s="238">
        <v>1.5</v>
      </c>
      <c r="E23" s="40">
        <v>180000</v>
      </c>
      <c r="F23" s="18">
        <v>180000</v>
      </c>
      <c r="G23" s="18">
        <v>8000</v>
      </c>
      <c r="H23" s="18">
        <f t="shared" si="2"/>
        <v>188000</v>
      </c>
      <c r="J23" s="25"/>
    </row>
    <row r="24" spans="1:15" s="1" customFormat="1" x14ac:dyDescent="0.25">
      <c r="A24" s="26">
        <v>16</v>
      </c>
      <c r="B24" s="32" t="s">
        <v>234</v>
      </c>
      <c r="C24" s="32"/>
      <c r="D24" s="238">
        <v>0.5</v>
      </c>
      <c r="E24" s="40">
        <v>104000</v>
      </c>
      <c r="F24" s="18">
        <f t="shared" si="0"/>
        <v>52000</v>
      </c>
      <c r="G24" s="18">
        <f t="shared" si="1"/>
        <v>4000</v>
      </c>
      <c r="H24" s="18">
        <f t="shared" si="2"/>
        <v>56000</v>
      </c>
      <c r="J24" s="25"/>
      <c r="K24" s="25"/>
      <c r="L24" s="25"/>
      <c r="M24" s="25"/>
      <c r="N24" s="25"/>
      <c r="O24" s="25"/>
    </row>
    <row r="25" spans="1:15" s="1" customFormat="1" x14ac:dyDescent="0.25">
      <c r="A25" s="26">
        <v>17</v>
      </c>
      <c r="B25" s="32" t="s">
        <v>27</v>
      </c>
      <c r="C25" s="32"/>
      <c r="D25" s="238">
        <v>0.5</v>
      </c>
      <c r="E25" s="40">
        <v>104000</v>
      </c>
      <c r="F25" s="18">
        <f t="shared" si="0"/>
        <v>52000</v>
      </c>
      <c r="G25" s="18">
        <f t="shared" si="1"/>
        <v>4000</v>
      </c>
      <c r="H25" s="18">
        <f t="shared" si="2"/>
        <v>56000</v>
      </c>
      <c r="J25" s="25"/>
      <c r="K25" s="25"/>
      <c r="L25" s="25"/>
      <c r="M25" s="25"/>
      <c r="N25" s="25"/>
      <c r="O25" s="25"/>
    </row>
    <row r="26" spans="1:15" s="1" customFormat="1" x14ac:dyDescent="0.25">
      <c r="A26" s="26">
        <v>18</v>
      </c>
      <c r="B26" s="32" t="s">
        <v>76</v>
      </c>
      <c r="C26" s="32"/>
      <c r="D26" s="238">
        <v>0.5</v>
      </c>
      <c r="E26" s="40">
        <v>104000</v>
      </c>
      <c r="F26" s="18">
        <f t="shared" si="0"/>
        <v>52000</v>
      </c>
      <c r="G26" s="18">
        <f t="shared" si="1"/>
        <v>4000</v>
      </c>
      <c r="H26" s="18">
        <f t="shared" si="2"/>
        <v>56000</v>
      </c>
      <c r="J26" s="25"/>
      <c r="K26" s="25"/>
      <c r="L26" s="25"/>
      <c r="M26" s="25"/>
      <c r="N26" s="25"/>
      <c r="O26" s="25"/>
    </row>
    <row r="27" spans="1:15" s="1" customFormat="1" x14ac:dyDescent="0.25">
      <c r="A27" s="26">
        <v>19</v>
      </c>
      <c r="B27" s="32" t="s">
        <v>27</v>
      </c>
      <c r="C27" s="32"/>
      <c r="D27" s="47">
        <v>0.5</v>
      </c>
      <c r="E27" s="40">
        <v>104000</v>
      </c>
      <c r="F27" s="18">
        <f t="shared" si="0"/>
        <v>52000</v>
      </c>
      <c r="G27" s="18">
        <f t="shared" si="1"/>
        <v>4000</v>
      </c>
      <c r="H27" s="18">
        <f t="shared" si="2"/>
        <v>56000</v>
      </c>
      <c r="J27" s="25"/>
      <c r="K27" s="25"/>
      <c r="L27" s="25"/>
      <c r="M27" s="25"/>
      <c r="N27" s="25"/>
      <c r="O27" s="25"/>
    </row>
    <row r="28" spans="1:15" s="1" customFormat="1" x14ac:dyDescent="0.25">
      <c r="A28" s="26">
        <v>20</v>
      </c>
      <c r="B28" s="32" t="s">
        <v>76</v>
      </c>
      <c r="C28" s="32"/>
      <c r="D28" s="47">
        <v>0.5</v>
      </c>
      <c r="E28" s="40">
        <v>104000</v>
      </c>
      <c r="F28" s="18">
        <f t="shared" si="0"/>
        <v>52000</v>
      </c>
      <c r="G28" s="18">
        <f t="shared" si="1"/>
        <v>4000</v>
      </c>
      <c r="H28" s="18">
        <f t="shared" si="2"/>
        <v>56000</v>
      </c>
      <c r="J28" s="25"/>
      <c r="K28" s="25"/>
      <c r="L28" s="25"/>
      <c r="M28" s="25"/>
      <c r="N28" s="25"/>
      <c r="O28" s="25"/>
    </row>
    <row r="29" spans="1:15" s="1" customFormat="1" x14ac:dyDescent="0.25">
      <c r="A29" s="26">
        <v>21</v>
      </c>
      <c r="B29" s="32" t="s">
        <v>28</v>
      </c>
      <c r="C29" s="32"/>
      <c r="D29" s="47">
        <v>1</v>
      </c>
      <c r="E29" s="40">
        <v>104000</v>
      </c>
      <c r="F29" s="18">
        <f t="shared" si="0"/>
        <v>104000</v>
      </c>
      <c r="G29" s="18">
        <f t="shared" si="1"/>
        <v>8000</v>
      </c>
      <c r="H29" s="18">
        <f t="shared" si="2"/>
        <v>112000</v>
      </c>
      <c r="J29" s="25"/>
      <c r="K29" s="25"/>
      <c r="L29" s="25"/>
      <c r="M29" s="25"/>
      <c r="N29" s="25"/>
      <c r="O29" s="25"/>
    </row>
    <row r="30" spans="1:15" s="1" customFormat="1" x14ac:dyDescent="0.25">
      <c r="A30" s="26">
        <v>22</v>
      </c>
      <c r="B30" s="32" t="s">
        <v>29</v>
      </c>
      <c r="C30" s="32"/>
      <c r="D30" s="47">
        <v>2</v>
      </c>
      <c r="E30" s="40">
        <v>104000</v>
      </c>
      <c r="F30" s="18">
        <f t="shared" si="0"/>
        <v>208000</v>
      </c>
      <c r="G30" s="18">
        <f t="shared" si="1"/>
        <v>16000</v>
      </c>
      <c r="H30" s="18">
        <f t="shared" si="2"/>
        <v>224000</v>
      </c>
      <c r="J30" s="25"/>
      <c r="K30" s="25"/>
      <c r="L30" s="25"/>
      <c r="M30" s="25"/>
      <c r="N30" s="25"/>
      <c r="O30" s="25"/>
    </row>
    <row r="31" spans="1:15" s="1" customFormat="1" x14ac:dyDescent="0.25">
      <c r="A31" s="26">
        <v>23</v>
      </c>
      <c r="B31" s="32" t="s">
        <v>22</v>
      </c>
      <c r="C31" s="32"/>
      <c r="D31" s="47">
        <v>1</v>
      </c>
      <c r="E31" s="40">
        <v>95700</v>
      </c>
      <c r="F31" s="18">
        <f t="shared" si="0"/>
        <v>95700</v>
      </c>
      <c r="G31" s="18">
        <f t="shared" si="1"/>
        <v>8000</v>
      </c>
      <c r="H31" s="18">
        <f t="shared" si="2"/>
        <v>103700</v>
      </c>
      <c r="J31" s="25"/>
      <c r="K31" s="25"/>
      <c r="L31" s="25"/>
      <c r="M31" s="25"/>
      <c r="N31" s="25"/>
      <c r="O31" s="25"/>
    </row>
    <row r="32" spans="1:15" s="1" customFormat="1" x14ac:dyDescent="0.25">
      <c r="A32" s="26">
        <v>24</v>
      </c>
      <c r="B32" s="32" t="s">
        <v>64</v>
      </c>
      <c r="C32" s="32"/>
      <c r="D32" s="47">
        <v>1</v>
      </c>
      <c r="E32" s="40">
        <v>104000</v>
      </c>
      <c r="F32" s="18">
        <f t="shared" si="0"/>
        <v>104000</v>
      </c>
      <c r="G32" s="18">
        <f t="shared" si="1"/>
        <v>8000</v>
      </c>
      <c r="H32" s="18">
        <f t="shared" si="2"/>
        <v>112000</v>
      </c>
      <c r="J32" s="25"/>
      <c r="K32" s="25"/>
      <c r="L32" s="25"/>
      <c r="M32" s="25"/>
      <c r="N32" s="25"/>
      <c r="O32" s="25"/>
    </row>
    <row r="33" spans="1:15" s="1" customFormat="1" x14ac:dyDescent="0.25">
      <c r="A33" s="26">
        <v>25</v>
      </c>
      <c r="B33" s="40" t="s">
        <v>64</v>
      </c>
      <c r="C33" s="40"/>
      <c r="D33" s="47">
        <v>1</v>
      </c>
      <c r="E33" s="40">
        <v>104000</v>
      </c>
      <c r="F33" s="18">
        <f t="shared" si="0"/>
        <v>104000</v>
      </c>
      <c r="G33" s="18">
        <f t="shared" si="1"/>
        <v>8000</v>
      </c>
      <c r="H33" s="18">
        <f t="shared" si="2"/>
        <v>112000</v>
      </c>
      <c r="J33" s="25"/>
      <c r="K33" s="25"/>
      <c r="L33" s="25"/>
      <c r="M33" s="25"/>
      <c r="N33" s="25"/>
      <c r="O33" s="25"/>
    </row>
    <row r="34" spans="1:15" s="1" customFormat="1" x14ac:dyDescent="0.25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ht="16.5" thickBot="1" x14ac:dyDescent="0.3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 x14ac:dyDescent="0.3">
      <c r="A36" s="315" t="s">
        <v>16</v>
      </c>
      <c r="B36" s="316"/>
      <c r="C36" s="132"/>
      <c r="D36" s="135">
        <f>SUM(D9:D35)</f>
        <v>24.1</v>
      </c>
      <c r="E36" s="136">
        <f>SUM(E9:E35)</f>
        <v>2805500</v>
      </c>
      <c r="F36" s="136">
        <f>SUM(F9:F35)</f>
        <v>2545500</v>
      </c>
      <c r="G36" s="136">
        <f>SUM(G9:G35)</f>
        <v>188000</v>
      </c>
      <c r="H36" s="109">
        <f>SUM(H9:H35)</f>
        <v>2733500</v>
      </c>
    </row>
    <row r="37" spans="1:15" s="1" customFormat="1" ht="0.75" customHeight="1" x14ac:dyDescent="0.25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 x14ac:dyDescent="0.25">
      <c r="A38" s="297" t="s">
        <v>180</v>
      </c>
      <c r="B38" s="297"/>
      <c r="C38" s="297"/>
      <c r="D38" s="297"/>
      <c r="E38" s="297"/>
      <c r="F38" s="297"/>
      <c r="G38" s="297"/>
      <c r="H38" s="297"/>
    </row>
    <row r="39" spans="1:15" s="14" customFormat="1" x14ac:dyDescent="0.2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 x14ac:dyDescent="0.25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 x14ac:dyDescent="0.25">
      <c r="A41" s="60"/>
      <c r="B41" s="72" t="s">
        <v>94</v>
      </c>
      <c r="C41" s="72"/>
    </row>
    <row r="42" spans="1:15" s="12" customFormat="1" ht="14.25" customHeight="1" x14ac:dyDescent="0.25">
      <c r="A42" s="60"/>
      <c r="B42" s="59"/>
      <c r="C42" s="59"/>
      <c r="D42" s="13"/>
      <c r="E42" s="13"/>
      <c r="F42" s="13"/>
      <c r="G42" s="13"/>
      <c r="H42" s="13"/>
    </row>
    <row r="44" spans="1:15" x14ac:dyDescent="0.25">
      <c r="E44" s="313"/>
      <c r="F44" s="313"/>
      <c r="G44" s="313"/>
      <c r="H44" s="313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4" zoomScaleNormal="100" workbookViewId="0">
      <selection activeCell="H44" sqref="H44:I4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9" ht="16.5" hidden="1" customHeight="1" x14ac:dyDescent="0.25">
      <c r="A1" s="317"/>
      <c r="B1" s="317"/>
      <c r="C1" s="16"/>
      <c r="D1" s="16"/>
      <c r="E1" s="16"/>
      <c r="F1" s="16"/>
      <c r="G1" s="16"/>
    </row>
    <row r="2" spans="1:9" ht="16.5" customHeight="1" x14ac:dyDescent="0.25">
      <c r="A2" s="45"/>
      <c r="B2" s="45"/>
      <c r="C2" s="53" t="s">
        <v>59</v>
      </c>
      <c r="D2" s="53"/>
      <c r="E2" s="16"/>
      <c r="F2" s="298" t="s">
        <v>62</v>
      </c>
      <c r="G2" s="298"/>
      <c r="H2" s="77"/>
    </row>
    <row r="3" spans="1:9" s="29" customFormat="1" ht="18.75" customHeight="1" x14ac:dyDescent="0.3">
      <c r="A3" s="31"/>
      <c r="B3" s="14"/>
      <c r="C3" s="70"/>
      <c r="D3" s="70"/>
      <c r="E3" s="31"/>
      <c r="F3" s="319" t="s">
        <v>92</v>
      </c>
      <c r="G3" s="319"/>
      <c r="H3" s="31"/>
    </row>
    <row r="4" spans="1:9" s="29" customFormat="1" ht="17.25" customHeight="1" x14ac:dyDescent="0.3">
      <c r="A4" s="71"/>
      <c r="B4" s="72"/>
      <c r="C4" s="12"/>
      <c r="D4" s="12"/>
      <c r="E4" s="60"/>
      <c r="F4" s="300" t="s">
        <v>248</v>
      </c>
      <c r="G4" s="300"/>
      <c r="H4" s="46"/>
    </row>
    <row r="5" spans="1:9" s="1" customFormat="1" ht="18" x14ac:dyDescent="0.2">
      <c r="A5" s="320" t="s">
        <v>0</v>
      </c>
      <c r="B5" s="320"/>
      <c r="C5" s="320"/>
      <c r="D5" s="320"/>
      <c r="E5" s="320"/>
      <c r="F5" s="320"/>
      <c r="G5" s="320"/>
    </row>
    <row r="6" spans="1:9" s="1" customFormat="1" ht="15" customHeight="1" x14ac:dyDescent="0.25">
      <c r="A6" s="324" t="s">
        <v>221</v>
      </c>
      <c r="B6" s="324"/>
      <c r="C6" s="324"/>
      <c r="D6" s="324"/>
      <c r="E6" s="324"/>
      <c r="F6" s="324"/>
      <c r="G6" s="324"/>
    </row>
    <row r="7" spans="1:9" s="1" customFormat="1" ht="5.25" customHeight="1" thickBot="1" x14ac:dyDescent="0.25">
      <c r="C7" s="2"/>
      <c r="D7" s="2"/>
    </row>
    <row r="8" spans="1:9" s="2" customFormat="1" ht="108.6" customHeight="1" thickBot="1" x14ac:dyDescent="0.25">
      <c r="A8" s="203" t="s">
        <v>1</v>
      </c>
      <c r="B8" s="204" t="s">
        <v>18</v>
      </c>
      <c r="C8" s="204" t="s">
        <v>19</v>
      </c>
      <c r="D8" s="204" t="s">
        <v>198</v>
      </c>
      <c r="E8" s="204" t="s">
        <v>199</v>
      </c>
      <c r="F8" s="204" t="s">
        <v>21</v>
      </c>
      <c r="G8" s="204" t="s">
        <v>6</v>
      </c>
    </row>
    <row r="9" spans="1:9" s="8" customFormat="1" ht="18" customHeight="1" x14ac:dyDescent="0.25">
      <c r="A9" s="191">
        <v>1</v>
      </c>
      <c r="B9" s="172" t="s">
        <v>24</v>
      </c>
      <c r="C9" s="205">
        <v>1</v>
      </c>
      <c r="D9" s="205">
        <v>160000</v>
      </c>
      <c r="E9" s="172">
        <f>D9*C9</f>
        <v>160000</v>
      </c>
      <c r="F9" s="172">
        <f>C9*8000</f>
        <v>8000</v>
      </c>
      <c r="G9" s="172">
        <f>E9+F9</f>
        <v>168000</v>
      </c>
      <c r="H9" s="8">
        <f>75000+7000</f>
        <v>82000</v>
      </c>
      <c r="I9" s="8">
        <f>H9*1.15</f>
        <v>94299.999999999985</v>
      </c>
    </row>
    <row r="10" spans="1:9" s="8" customFormat="1" ht="18" customHeight="1" x14ac:dyDescent="0.25">
      <c r="A10" s="191">
        <v>2</v>
      </c>
      <c r="B10" s="172" t="s">
        <v>25</v>
      </c>
      <c r="C10" s="205">
        <v>1</v>
      </c>
      <c r="D10" s="205">
        <v>104000</v>
      </c>
      <c r="E10" s="172">
        <f t="shared" ref="E10:E42" si="0">D10*C10</f>
        <v>104000</v>
      </c>
      <c r="F10" s="172">
        <f t="shared" ref="F10:F42" si="1">C10*8000</f>
        <v>8000</v>
      </c>
      <c r="G10" s="172">
        <f t="shared" ref="G10:G42" si="2">E10+F10</f>
        <v>112000</v>
      </c>
      <c r="H10" s="8">
        <v>82000</v>
      </c>
      <c r="I10" s="8">
        <f>H10</f>
        <v>82000</v>
      </c>
    </row>
    <row r="11" spans="1:9" s="8" customFormat="1" ht="18" customHeight="1" x14ac:dyDescent="0.25">
      <c r="A11" s="191">
        <v>3</v>
      </c>
      <c r="B11" s="171" t="s">
        <v>30</v>
      </c>
      <c r="C11" s="205">
        <v>0.5</v>
      </c>
      <c r="D11" s="205">
        <v>104000</v>
      </c>
      <c r="E11" s="172">
        <f t="shared" si="0"/>
        <v>52000</v>
      </c>
      <c r="F11" s="172">
        <f t="shared" si="1"/>
        <v>4000</v>
      </c>
      <c r="G11" s="172">
        <f t="shared" si="2"/>
        <v>56000</v>
      </c>
      <c r="H11" s="8">
        <f>37500+3800</f>
        <v>41300</v>
      </c>
      <c r="I11" s="8">
        <f t="shared" ref="I11:I42" si="3">H11</f>
        <v>41300</v>
      </c>
    </row>
    <row r="12" spans="1:9" s="8" customFormat="1" ht="18" customHeight="1" x14ac:dyDescent="0.25">
      <c r="A12" s="191">
        <v>4</v>
      </c>
      <c r="B12" s="171" t="s">
        <v>196</v>
      </c>
      <c r="C12" s="205">
        <v>0.5</v>
      </c>
      <c r="D12" s="205">
        <v>104000</v>
      </c>
      <c r="E12" s="172">
        <f t="shared" si="0"/>
        <v>52000</v>
      </c>
      <c r="F12" s="172">
        <f t="shared" si="1"/>
        <v>4000</v>
      </c>
      <c r="G12" s="172">
        <f t="shared" si="2"/>
        <v>56000</v>
      </c>
      <c r="H12" s="8">
        <v>41300</v>
      </c>
      <c r="I12" s="8">
        <f t="shared" si="3"/>
        <v>41300</v>
      </c>
    </row>
    <row r="13" spans="1:9" s="8" customFormat="1" ht="18" customHeight="1" x14ac:dyDescent="0.25">
      <c r="A13" s="191">
        <v>5</v>
      </c>
      <c r="B13" s="171" t="s">
        <v>36</v>
      </c>
      <c r="C13" s="23">
        <v>1</v>
      </c>
      <c r="D13" s="23">
        <v>104000</v>
      </c>
      <c r="E13" s="172">
        <f t="shared" si="0"/>
        <v>104000</v>
      </c>
      <c r="F13" s="172">
        <f t="shared" si="1"/>
        <v>8000</v>
      </c>
      <c r="G13" s="172">
        <f t="shared" si="2"/>
        <v>112000</v>
      </c>
      <c r="H13" s="8">
        <v>82000</v>
      </c>
      <c r="I13" s="8">
        <f t="shared" si="3"/>
        <v>82000</v>
      </c>
    </row>
    <row r="14" spans="1:9" s="8" customFormat="1" ht="18" customHeight="1" x14ac:dyDescent="0.25">
      <c r="A14" s="191">
        <v>6</v>
      </c>
      <c r="B14" s="171" t="s">
        <v>67</v>
      </c>
      <c r="C14" s="23">
        <v>1</v>
      </c>
      <c r="D14" s="23">
        <v>95700</v>
      </c>
      <c r="E14" s="172">
        <f t="shared" si="0"/>
        <v>95700</v>
      </c>
      <c r="F14" s="172">
        <f t="shared" si="1"/>
        <v>8000</v>
      </c>
      <c r="G14" s="172">
        <f t="shared" si="2"/>
        <v>103700</v>
      </c>
      <c r="H14" s="8">
        <v>82000</v>
      </c>
      <c r="I14" s="8">
        <f t="shared" si="3"/>
        <v>82000</v>
      </c>
    </row>
    <row r="15" spans="1:9" s="8" customFormat="1" ht="18" customHeight="1" x14ac:dyDescent="0.25">
      <c r="A15" s="191">
        <v>7</v>
      </c>
      <c r="B15" s="171" t="s">
        <v>37</v>
      </c>
      <c r="C15" s="23">
        <v>1</v>
      </c>
      <c r="D15" s="23">
        <v>104000</v>
      </c>
      <c r="E15" s="172">
        <f t="shared" si="0"/>
        <v>104000</v>
      </c>
      <c r="F15" s="172">
        <f t="shared" si="1"/>
        <v>8000</v>
      </c>
      <c r="G15" s="172">
        <f t="shared" si="2"/>
        <v>112000</v>
      </c>
      <c r="H15" s="8">
        <v>82000</v>
      </c>
      <c r="I15" s="8">
        <f t="shared" si="3"/>
        <v>82000</v>
      </c>
    </row>
    <row r="16" spans="1:9" s="8" customFormat="1" ht="18" customHeight="1" x14ac:dyDescent="0.25">
      <c r="A16" s="191">
        <v>8</v>
      </c>
      <c r="B16" s="171" t="s">
        <v>37</v>
      </c>
      <c r="C16" s="23">
        <v>1</v>
      </c>
      <c r="D16" s="23">
        <v>95700</v>
      </c>
      <c r="E16" s="172">
        <f t="shared" si="0"/>
        <v>95700</v>
      </c>
      <c r="F16" s="172">
        <f t="shared" si="1"/>
        <v>8000</v>
      </c>
      <c r="G16" s="172">
        <f t="shared" si="2"/>
        <v>103700</v>
      </c>
      <c r="H16" s="8">
        <v>82000</v>
      </c>
      <c r="I16" s="8">
        <f t="shared" si="3"/>
        <v>82000</v>
      </c>
    </row>
    <row r="17" spans="1:9" s="8" customFormat="1" ht="18" customHeight="1" x14ac:dyDescent="0.25">
      <c r="A17" s="191">
        <v>9</v>
      </c>
      <c r="B17" s="171" t="s">
        <v>37</v>
      </c>
      <c r="C17" s="23">
        <v>1</v>
      </c>
      <c r="D17" s="23">
        <v>104000</v>
      </c>
      <c r="E17" s="172">
        <f t="shared" si="0"/>
        <v>104000</v>
      </c>
      <c r="F17" s="172">
        <f t="shared" si="1"/>
        <v>8000</v>
      </c>
      <c r="G17" s="172">
        <f t="shared" si="2"/>
        <v>112000</v>
      </c>
      <c r="H17" s="8">
        <v>82000</v>
      </c>
      <c r="I17" s="8">
        <f t="shared" si="3"/>
        <v>82000</v>
      </c>
    </row>
    <row r="18" spans="1:9" s="130" customFormat="1" ht="18" customHeight="1" x14ac:dyDescent="0.25">
      <c r="A18" s="191">
        <v>10</v>
      </c>
      <c r="B18" s="171" t="s">
        <v>37</v>
      </c>
      <c r="C18" s="23">
        <v>1</v>
      </c>
      <c r="D18" s="23">
        <v>104000</v>
      </c>
      <c r="E18" s="172">
        <f t="shared" si="0"/>
        <v>104000</v>
      </c>
      <c r="F18" s="172">
        <f t="shared" si="1"/>
        <v>8000</v>
      </c>
      <c r="G18" s="172">
        <f t="shared" si="2"/>
        <v>112000</v>
      </c>
      <c r="H18" s="8">
        <v>82000</v>
      </c>
      <c r="I18" s="8">
        <f t="shared" si="3"/>
        <v>82000</v>
      </c>
    </row>
    <row r="19" spans="1:9" s="20" customFormat="1" ht="15.75" x14ac:dyDescent="0.25">
      <c r="A19" s="191">
        <v>11</v>
      </c>
      <c r="B19" s="171" t="s">
        <v>65</v>
      </c>
      <c r="C19" s="23">
        <v>1</v>
      </c>
      <c r="D19" s="23">
        <v>95700</v>
      </c>
      <c r="E19" s="172">
        <f t="shared" si="0"/>
        <v>95700</v>
      </c>
      <c r="F19" s="172">
        <f t="shared" si="1"/>
        <v>8000</v>
      </c>
      <c r="G19" s="172">
        <f t="shared" si="2"/>
        <v>103700</v>
      </c>
      <c r="H19" s="8">
        <v>82000</v>
      </c>
      <c r="I19" s="8">
        <f t="shared" si="3"/>
        <v>82000</v>
      </c>
    </row>
    <row r="20" spans="1:9" s="8" customFormat="1" ht="15.75" x14ac:dyDescent="0.25">
      <c r="A20" s="191">
        <v>12</v>
      </c>
      <c r="B20" s="171" t="s">
        <v>65</v>
      </c>
      <c r="C20" s="23">
        <v>1</v>
      </c>
      <c r="D20" s="23">
        <v>95700</v>
      </c>
      <c r="E20" s="172">
        <f t="shared" si="0"/>
        <v>95700</v>
      </c>
      <c r="F20" s="172">
        <f t="shared" si="1"/>
        <v>8000</v>
      </c>
      <c r="G20" s="172">
        <f t="shared" si="2"/>
        <v>103700</v>
      </c>
      <c r="H20" s="8">
        <v>82000</v>
      </c>
      <c r="I20" s="8">
        <f t="shared" si="3"/>
        <v>82000</v>
      </c>
    </row>
    <row r="21" spans="1:9" s="8" customFormat="1" ht="15.75" x14ac:dyDescent="0.25">
      <c r="A21" s="191">
        <v>13</v>
      </c>
      <c r="B21" s="171" t="s">
        <v>65</v>
      </c>
      <c r="C21" s="23">
        <v>1</v>
      </c>
      <c r="D21" s="23">
        <v>95700</v>
      </c>
      <c r="E21" s="172">
        <f t="shared" si="0"/>
        <v>95700</v>
      </c>
      <c r="F21" s="172">
        <f t="shared" si="1"/>
        <v>8000</v>
      </c>
      <c r="G21" s="172">
        <f t="shared" si="2"/>
        <v>103700</v>
      </c>
      <c r="H21" s="8">
        <v>82000</v>
      </c>
      <c r="I21" s="8">
        <f t="shared" si="3"/>
        <v>82000</v>
      </c>
    </row>
    <row r="22" spans="1:9" s="8" customFormat="1" ht="15.75" x14ac:dyDescent="0.25">
      <c r="A22" s="191">
        <v>14</v>
      </c>
      <c r="B22" s="171" t="s">
        <v>65</v>
      </c>
      <c r="C22" s="23">
        <v>1</v>
      </c>
      <c r="D22" s="23">
        <v>104000</v>
      </c>
      <c r="E22" s="172">
        <f t="shared" si="0"/>
        <v>104000</v>
      </c>
      <c r="F22" s="172">
        <f t="shared" si="1"/>
        <v>8000</v>
      </c>
      <c r="G22" s="172">
        <f t="shared" si="2"/>
        <v>112000</v>
      </c>
      <c r="H22" s="8">
        <v>82000</v>
      </c>
      <c r="I22" s="8">
        <f t="shared" si="3"/>
        <v>82000</v>
      </c>
    </row>
    <row r="23" spans="1:9" s="130" customFormat="1" ht="15.75" x14ac:dyDescent="0.25">
      <c r="A23" s="191">
        <v>15</v>
      </c>
      <c r="B23" s="171" t="s">
        <v>65</v>
      </c>
      <c r="C23" s="23">
        <v>1</v>
      </c>
      <c r="D23" s="23">
        <v>104000</v>
      </c>
      <c r="E23" s="172">
        <f t="shared" si="0"/>
        <v>104000</v>
      </c>
      <c r="F23" s="172">
        <f t="shared" si="1"/>
        <v>8000</v>
      </c>
      <c r="G23" s="172">
        <f t="shared" si="2"/>
        <v>112000</v>
      </c>
      <c r="H23" s="8">
        <v>82000</v>
      </c>
      <c r="I23" s="8">
        <f t="shared" si="3"/>
        <v>82000</v>
      </c>
    </row>
    <row r="24" spans="1:9" s="8" customFormat="1" ht="15.75" x14ac:dyDescent="0.25">
      <c r="A24" s="191">
        <v>16</v>
      </c>
      <c r="B24" s="171" t="s">
        <v>68</v>
      </c>
      <c r="C24" s="23">
        <v>1</v>
      </c>
      <c r="D24" s="23">
        <v>95700</v>
      </c>
      <c r="E24" s="172">
        <f t="shared" si="0"/>
        <v>95700</v>
      </c>
      <c r="F24" s="172">
        <f t="shared" si="1"/>
        <v>8000</v>
      </c>
      <c r="G24" s="172">
        <f t="shared" si="2"/>
        <v>103700</v>
      </c>
      <c r="H24" s="8">
        <v>82000</v>
      </c>
      <c r="I24" s="8">
        <f t="shared" si="3"/>
        <v>82000</v>
      </c>
    </row>
    <row r="25" spans="1:9" s="8" customFormat="1" ht="15.75" x14ac:dyDescent="0.25">
      <c r="A25" s="191">
        <v>17</v>
      </c>
      <c r="B25" s="171" t="s">
        <v>69</v>
      </c>
      <c r="C25" s="23">
        <v>1</v>
      </c>
      <c r="D25" s="23">
        <v>95700</v>
      </c>
      <c r="E25" s="172">
        <f t="shared" si="0"/>
        <v>95700</v>
      </c>
      <c r="F25" s="172">
        <f t="shared" si="1"/>
        <v>8000</v>
      </c>
      <c r="G25" s="172">
        <f t="shared" si="2"/>
        <v>103700</v>
      </c>
      <c r="H25" s="8">
        <v>82000</v>
      </c>
      <c r="I25" s="8">
        <f t="shared" si="3"/>
        <v>82000</v>
      </c>
    </row>
    <row r="26" spans="1:9" s="8" customFormat="1" ht="15.75" x14ac:dyDescent="0.25">
      <c r="A26" s="191">
        <v>18</v>
      </c>
      <c r="B26" s="171" t="s">
        <v>70</v>
      </c>
      <c r="C26" s="23">
        <v>1</v>
      </c>
      <c r="D26" s="23">
        <v>95700</v>
      </c>
      <c r="E26" s="172">
        <f t="shared" si="0"/>
        <v>95700</v>
      </c>
      <c r="F26" s="172">
        <f t="shared" si="1"/>
        <v>8000</v>
      </c>
      <c r="G26" s="172">
        <f t="shared" si="2"/>
        <v>103700</v>
      </c>
      <c r="H26" s="8">
        <v>82000</v>
      </c>
      <c r="I26" s="8">
        <f t="shared" si="3"/>
        <v>82000</v>
      </c>
    </row>
    <row r="27" spans="1:9" s="8" customFormat="1" ht="15.75" x14ac:dyDescent="0.25">
      <c r="A27" s="191">
        <v>19</v>
      </c>
      <c r="B27" s="171" t="s">
        <v>71</v>
      </c>
      <c r="C27" s="23">
        <v>0.75</v>
      </c>
      <c r="D27" s="23">
        <v>104000</v>
      </c>
      <c r="E27" s="210">
        <f t="shared" si="0"/>
        <v>78000</v>
      </c>
      <c r="F27" s="210">
        <f t="shared" si="1"/>
        <v>6000</v>
      </c>
      <c r="G27" s="210">
        <f t="shared" si="2"/>
        <v>84000</v>
      </c>
      <c r="H27" s="130">
        <f>75000*C27+5700</f>
        <v>61950</v>
      </c>
      <c r="I27" s="8">
        <f t="shared" si="3"/>
        <v>61950</v>
      </c>
    </row>
    <row r="28" spans="1:9" s="8" customFormat="1" ht="15.75" x14ac:dyDescent="0.25">
      <c r="A28" s="191">
        <v>20</v>
      </c>
      <c r="B28" s="171" t="s">
        <v>42</v>
      </c>
      <c r="C28" s="23">
        <v>0.25</v>
      </c>
      <c r="D28" s="23">
        <v>104000</v>
      </c>
      <c r="E28" s="210">
        <f t="shared" si="0"/>
        <v>26000</v>
      </c>
      <c r="F28" s="210">
        <f t="shared" si="1"/>
        <v>2000</v>
      </c>
      <c r="G28" s="210">
        <f t="shared" si="2"/>
        <v>28000</v>
      </c>
      <c r="H28" s="130">
        <f>75000*C28+1900</f>
        <v>20650</v>
      </c>
      <c r="I28" s="8">
        <f t="shared" si="3"/>
        <v>20650</v>
      </c>
    </row>
    <row r="29" spans="1:9" s="8" customFormat="1" ht="15.75" x14ac:dyDescent="0.25">
      <c r="A29" s="191">
        <v>21</v>
      </c>
      <c r="B29" s="171" t="s">
        <v>11</v>
      </c>
      <c r="C29" s="23">
        <v>0.25</v>
      </c>
      <c r="D29" s="23">
        <v>104000</v>
      </c>
      <c r="E29" s="210">
        <f t="shared" si="0"/>
        <v>26000</v>
      </c>
      <c r="F29" s="210">
        <f t="shared" si="1"/>
        <v>2000</v>
      </c>
      <c r="G29" s="210">
        <f t="shared" si="2"/>
        <v>28000</v>
      </c>
      <c r="H29" s="130">
        <f>75000*C29+1900</f>
        <v>20650</v>
      </c>
      <c r="I29" s="8">
        <f t="shared" si="3"/>
        <v>20650</v>
      </c>
    </row>
    <row r="30" spans="1:9" s="8" customFormat="1" ht="15.75" x14ac:dyDescent="0.25">
      <c r="A30" s="191">
        <v>22</v>
      </c>
      <c r="B30" s="171" t="s">
        <v>29</v>
      </c>
      <c r="C30" s="23">
        <v>1</v>
      </c>
      <c r="D30" s="23">
        <v>95700</v>
      </c>
      <c r="E30" s="172">
        <f t="shared" si="0"/>
        <v>95700</v>
      </c>
      <c r="F30" s="172">
        <f t="shared" si="1"/>
        <v>8000</v>
      </c>
      <c r="G30" s="172">
        <f t="shared" si="2"/>
        <v>103700</v>
      </c>
      <c r="H30" s="130">
        <f>75000*C30+7600</f>
        <v>82600</v>
      </c>
      <c r="I30" s="8">
        <f t="shared" si="3"/>
        <v>82600</v>
      </c>
    </row>
    <row r="31" spans="1:9" s="8" customFormat="1" ht="15.75" x14ac:dyDescent="0.25">
      <c r="A31" s="191">
        <v>23</v>
      </c>
      <c r="B31" s="171" t="s">
        <v>197</v>
      </c>
      <c r="C31" s="23">
        <v>0.5</v>
      </c>
      <c r="D31" s="23">
        <v>95700</v>
      </c>
      <c r="E31" s="210">
        <f t="shared" si="0"/>
        <v>47850</v>
      </c>
      <c r="F31" s="172">
        <v>0</v>
      </c>
      <c r="G31" s="210">
        <f t="shared" si="2"/>
        <v>47850</v>
      </c>
      <c r="H31" s="130">
        <f>75000*C31+3800</f>
        <v>41300</v>
      </c>
      <c r="I31" s="8">
        <f t="shared" si="3"/>
        <v>41300</v>
      </c>
    </row>
    <row r="32" spans="1:9" s="130" customFormat="1" ht="15.75" x14ac:dyDescent="0.25">
      <c r="A32" s="191">
        <v>24</v>
      </c>
      <c r="B32" s="171" t="s">
        <v>72</v>
      </c>
      <c r="C32" s="23">
        <v>0.25</v>
      </c>
      <c r="D32" s="23">
        <v>95700</v>
      </c>
      <c r="E32" s="210">
        <f t="shared" si="0"/>
        <v>23925</v>
      </c>
      <c r="F32" s="210">
        <f t="shared" si="1"/>
        <v>2000</v>
      </c>
      <c r="G32" s="210">
        <f>E32+F32</f>
        <v>25925</v>
      </c>
      <c r="H32" s="130">
        <f>75000*C32+1900</f>
        <v>20650</v>
      </c>
      <c r="I32" s="8">
        <f t="shared" si="3"/>
        <v>20650</v>
      </c>
    </row>
    <row r="33" spans="1:9" s="130" customFormat="1" ht="15.75" x14ac:dyDescent="0.25">
      <c r="A33" s="191">
        <v>25</v>
      </c>
      <c r="B33" s="171" t="s">
        <v>161</v>
      </c>
      <c r="C33" s="23">
        <v>0.5</v>
      </c>
      <c r="D33" s="23">
        <v>95700</v>
      </c>
      <c r="E33" s="210">
        <f t="shared" si="0"/>
        <v>47850</v>
      </c>
      <c r="F33" s="210">
        <f t="shared" si="1"/>
        <v>4000</v>
      </c>
      <c r="G33" s="210">
        <f>E33+F33</f>
        <v>51850</v>
      </c>
      <c r="H33" s="130">
        <f>75000*C33+3800</f>
        <v>41300</v>
      </c>
      <c r="I33" s="8">
        <f t="shared" si="3"/>
        <v>41300</v>
      </c>
    </row>
    <row r="34" spans="1:9" s="8" customFormat="1" ht="15.75" x14ac:dyDescent="0.25">
      <c r="A34" s="226">
        <v>26</v>
      </c>
      <c r="B34" s="58" t="s">
        <v>22</v>
      </c>
      <c r="C34" s="37">
        <v>0.5</v>
      </c>
      <c r="D34" s="37">
        <v>104000</v>
      </c>
      <c r="E34" s="227">
        <f t="shared" si="0"/>
        <v>52000</v>
      </c>
      <c r="F34" s="227">
        <f t="shared" si="1"/>
        <v>4000</v>
      </c>
      <c r="G34" s="227">
        <f t="shared" si="2"/>
        <v>56000</v>
      </c>
      <c r="H34" s="130">
        <f>75000*C34+3800</f>
        <v>41300</v>
      </c>
      <c r="I34" s="8">
        <f t="shared" si="3"/>
        <v>41300</v>
      </c>
    </row>
    <row r="35" spans="1:9" s="130" customFormat="1" ht="15.75" x14ac:dyDescent="0.25">
      <c r="A35" s="226">
        <v>27</v>
      </c>
      <c r="B35" s="58" t="s">
        <v>121</v>
      </c>
      <c r="C35" s="37">
        <v>0.75</v>
      </c>
      <c r="D35" s="37">
        <v>104000</v>
      </c>
      <c r="E35" s="227">
        <f t="shared" si="0"/>
        <v>78000</v>
      </c>
      <c r="F35" s="227">
        <f t="shared" si="1"/>
        <v>6000</v>
      </c>
      <c r="G35" s="227">
        <f t="shared" si="2"/>
        <v>84000</v>
      </c>
      <c r="H35" s="130">
        <f>75000*C35+5700</f>
        <v>61950</v>
      </c>
      <c r="I35" s="8">
        <f t="shared" si="3"/>
        <v>61950</v>
      </c>
    </row>
    <row r="36" spans="1:9" s="8" customFormat="1" ht="15.75" x14ac:dyDescent="0.25">
      <c r="A36" s="226">
        <v>28</v>
      </c>
      <c r="B36" s="58" t="s">
        <v>73</v>
      </c>
      <c r="C36" s="37">
        <v>1</v>
      </c>
      <c r="D36" s="37">
        <v>104000</v>
      </c>
      <c r="E36" s="57">
        <f t="shared" si="0"/>
        <v>104000</v>
      </c>
      <c r="F36" s="57">
        <f t="shared" si="1"/>
        <v>8000</v>
      </c>
      <c r="G36" s="57">
        <f t="shared" si="2"/>
        <v>112000</v>
      </c>
      <c r="H36" s="130">
        <f>75000*C36+7600</f>
        <v>82600</v>
      </c>
      <c r="I36" s="8">
        <f t="shared" si="3"/>
        <v>82600</v>
      </c>
    </row>
    <row r="37" spans="1:9" s="8" customFormat="1" ht="15.75" x14ac:dyDescent="0.25">
      <c r="A37" s="226">
        <v>29</v>
      </c>
      <c r="B37" s="58" t="s">
        <v>35</v>
      </c>
      <c r="C37" s="37">
        <v>1</v>
      </c>
      <c r="D37" s="37">
        <v>104000</v>
      </c>
      <c r="E37" s="57">
        <f t="shared" si="0"/>
        <v>104000</v>
      </c>
      <c r="F37" s="57">
        <f t="shared" si="1"/>
        <v>8000</v>
      </c>
      <c r="G37" s="57">
        <f t="shared" si="2"/>
        <v>112000</v>
      </c>
      <c r="H37" s="130">
        <f>75000*C37+7600</f>
        <v>82600</v>
      </c>
      <c r="I37" s="8">
        <f t="shared" si="3"/>
        <v>82600</v>
      </c>
    </row>
    <row r="38" spans="1:9" s="8" customFormat="1" ht="15.75" x14ac:dyDescent="0.25">
      <c r="A38" s="226">
        <v>30</v>
      </c>
      <c r="B38" s="58" t="s">
        <v>112</v>
      </c>
      <c r="C38" s="228">
        <v>0.5</v>
      </c>
      <c r="D38" s="228">
        <v>95700</v>
      </c>
      <c r="E38" s="57">
        <f t="shared" si="0"/>
        <v>47850</v>
      </c>
      <c r="F38" s="57">
        <f t="shared" si="1"/>
        <v>4000</v>
      </c>
      <c r="G38" s="57">
        <f t="shared" si="2"/>
        <v>51850</v>
      </c>
      <c r="H38" s="130">
        <f>75000*C38+3800</f>
        <v>41300</v>
      </c>
      <c r="I38" s="8">
        <f t="shared" si="3"/>
        <v>41300</v>
      </c>
    </row>
    <row r="39" spans="1:9" s="8" customFormat="1" ht="15.75" x14ac:dyDescent="0.25">
      <c r="A39" s="226">
        <v>31</v>
      </c>
      <c r="B39" s="58" t="s">
        <v>74</v>
      </c>
      <c r="C39" s="37">
        <v>0.5</v>
      </c>
      <c r="D39" s="37">
        <v>104000</v>
      </c>
      <c r="E39" s="227">
        <f t="shared" si="0"/>
        <v>52000</v>
      </c>
      <c r="F39" s="227">
        <f t="shared" si="1"/>
        <v>4000</v>
      </c>
      <c r="G39" s="229">
        <f t="shared" si="2"/>
        <v>56000</v>
      </c>
      <c r="H39" s="130">
        <f>75000*C39+3800</f>
        <v>41300</v>
      </c>
      <c r="I39" s="8">
        <f t="shared" si="3"/>
        <v>41300</v>
      </c>
    </row>
    <row r="40" spans="1:9" s="8" customFormat="1" ht="15.75" x14ac:dyDescent="0.25">
      <c r="A40" s="226">
        <v>32</v>
      </c>
      <c r="B40" s="58" t="s">
        <v>61</v>
      </c>
      <c r="C40" s="37">
        <v>1</v>
      </c>
      <c r="D40" s="37">
        <v>104000</v>
      </c>
      <c r="E40" s="57">
        <f t="shared" si="0"/>
        <v>104000</v>
      </c>
      <c r="F40" s="57">
        <f t="shared" si="1"/>
        <v>8000</v>
      </c>
      <c r="G40" s="58">
        <f t="shared" si="2"/>
        <v>112000</v>
      </c>
      <c r="H40" s="130">
        <f>75000*C40+7600</f>
        <v>82600</v>
      </c>
      <c r="I40" s="8">
        <f t="shared" si="3"/>
        <v>82600</v>
      </c>
    </row>
    <row r="41" spans="1:9" s="8" customFormat="1" ht="47.25" x14ac:dyDescent="0.25">
      <c r="A41" s="58">
        <v>33</v>
      </c>
      <c r="B41" s="180" t="s">
        <v>243</v>
      </c>
      <c r="C41" s="37">
        <v>1</v>
      </c>
      <c r="D41" s="37">
        <v>104000</v>
      </c>
      <c r="E41" s="58">
        <f t="shared" si="0"/>
        <v>104000</v>
      </c>
      <c r="F41" s="58">
        <f t="shared" si="1"/>
        <v>8000</v>
      </c>
      <c r="G41" s="58">
        <f t="shared" si="2"/>
        <v>112000</v>
      </c>
      <c r="H41" s="130">
        <f>75000*C41+7600</f>
        <v>82600</v>
      </c>
      <c r="I41" s="8">
        <f t="shared" si="3"/>
        <v>82600</v>
      </c>
    </row>
    <row r="42" spans="1:9" s="8" customFormat="1" ht="47.25" x14ac:dyDescent="0.25">
      <c r="A42" s="58">
        <v>34</v>
      </c>
      <c r="B42" s="180" t="s">
        <v>244</v>
      </c>
      <c r="C42" s="37">
        <v>1</v>
      </c>
      <c r="D42" s="37">
        <v>104000</v>
      </c>
      <c r="E42" s="58">
        <f t="shared" si="0"/>
        <v>104000</v>
      </c>
      <c r="F42" s="58">
        <f t="shared" si="1"/>
        <v>8000</v>
      </c>
      <c r="G42" s="58">
        <f t="shared" si="2"/>
        <v>112000</v>
      </c>
      <c r="H42" s="130">
        <f>75000*C42+7600</f>
        <v>82600</v>
      </c>
      <c r="I42" s="8">
        <f t="shared" si="3"/>
        <v>82600</v>
      </c>
    </row>
    <row r="43" spans="1:9" s="8" customFormat="1" ht="15.75" x14ac:dyDescent="0.25">
      <c r="A43" s="58"/>
      <c r="B43" s="58"/>
      <c r="C43" s="37"/>
      <c r="D43" s="37"/>
      <c r="E43" s="58"/>
      <c r="F43" s="58"/>
      <c r="G43" s="58"/>
    </row>
    <row r="44" spans="1:9" s="8" customFormat="1" ht="27" customHeight="1" thickBot="1" x14ac:dyDescent="0.3">
      <c r="A44" s="321" t="s">
        <v>16</v>
      </c>
      <c r="B44" s="322"/>
      <c r="C44" s="206">
        <f t="shared" ref="C44:I44" si="4">SUM(C9:C42)</f>
        <v>27.75</v>
      </c>
      <c r="D44" s="206">
        <f t="shared" si="4"/>
        <v>3484100</v>
      </c>
      <c r="E44" s="209">
        <f t="shared" si="4"/>
        <v>2852775</v>
      </c>
      <c r="F44" s="209">
        <f t="shared" si="4"/>
        <v>218000</v>
      </c>
      <c r="G44" s="209">
        <f t="shared" si="4"/>
        <v>3070775</v>
      </c>
      <c r="H44" s="209">
        <f t="shared" si="4"/>
        <v>2282550</v>
      </c>
      <c r="I44" s="209">
        <f t="shared" si="4"/>
        <v>2294850</v>
      </c>
    </row>
    <row r="45" spans="1:9" s="13" customFormat="1" ht="20.25" customHeight="1" x14ac:dyDescent="0.25">
      <c r="A45" s="323" t="s">
        <v>183</v>
      </c>
      <c r="B45" s="323"/>
      <c r="C45" s="323"/>
      <c r="D45" s="323"/>
      <c r="E45" s="323"/>
      <c r="F45" s="323"/>
      <c r="G45" s="323"/>
    </row>
    <row r="46" spans="1:9" s="14" customFormat="1" ht="15.75" x14ac:dyDescent="0.25">
      <c r="A46" s="207"/>
      <c r="B46" s="207" t="s">
        <v>93</v>
      </c>
      <c r="C46" s="208"/>
      <c r="D46" s="208"/>
      <c r="E46" s="208"/>
      <c r="F46" s="208"/>
      <c r="G46" s="208"/>
    </row>
    <row r="47" spans="1:9" s="13" customFormat="1" ht="25.5" customHeight="1" x14ac:dyDescent="0.25">
      <c r="A47" s="79" t="s">
        <v>23</v>
      </c>
      <c r="B47" s="79"/>
      <c r="C47" s="79"/>
      <c r="D47" s="79"/>
      <c r="E47" s="79"/>
      <c r="F47" s="79"/>
      <c r="G47" s="79"/>
    </row>
    <row r="48" spans="1:9" s="13" customFormat="1" ht="17.25" customHeight="1" x14ac:dyDescent="0.25">
      <c r="A48" s="60"/>
      <c r="B48" s="201" t="s">
        <v>94</v>
      </c>
    </row>
    <row r="49" spans="1:9" ht="15.75" x14ac:dyDescent="0.25">
      <c r="A49" s="16"/>
      <c r="B49" s="16"/>
      <c r="C49" s="16"/>
      <c r="D49" s="16"/>
      <c r="E49" s="16"/>
      <c r="F49" s="16"/>
      <c r="G49" s="16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10" zoomScaleNormal="100" workbookViewId="0">
      <selection activeCell="H32" sqref="H32"/>
    </sheetView>
  </sheetViews>
  <sheetFormatPr defaultColWidth="9.140625" defaultRowHeight="15.75" x14ac:dyDescent="0.25"/>
  <cols>
    <col min="1" max="1" width="7" style="16" customWidth="1"/>
    <col min="2" max="2" width="30.5703125" style="16" customWidth="1"/>
    <col min="3" max="4" width="13.85546875" style="19" customWidth="1"/>
    <col min="5" max="5" width="13.85546875" style="16" customWidth="1"/>
    <col min="6" max="6" width="16" style="16" customWidth="1"/>
    <col min="7" max="7" width="20.28515625" style="16" customWidth="1"/>
    <col min="8" max="8" width="13.28515625" style="7" customWidth="1"/>
    <col min="9" max="16384" width="9.140625" style="7"/>
  </cols>
  <sheetData>
    <row r="1" spans="1:9" customFormat="1" ht="16.5" customHeight="1" x14ac:dyDescent="0.25">
      <c r="A1" s="239"/>
      <c r="B1" s="239"/>
      <c r="C1" s="240" t="s">
        <v>59</v>
      </c>
      <c r="D1" s="240"/>
      <c r="E1" s="241"/>
      <c r="F1" s="298" t="s">
        <v>62</v>
      </c>
      <c r="G1" s="298"/>
      <c r="H1" s="77"/>
    </row>
    <row r="2" spans="1:9" s="29" customFormat="1" ht="18.75" customHeight="1" x14ac:dyDescent="0.3">
      <c r="A2" s="242"/>
      <c r="B2" s="243"/>
      <c r="C2" s="244"/>
      <c r="D2" s="244"/>
      <c r="E2" s="242"/>
      <c r="F2" s="326" t="s">
        <v>92</v>
      </c>
      <c r="G2" s="326"/>
      <c r="H2" s="31"/>
    </row>
    <row r="3" spans="1:9" s="29" customFormat="1" ht="17.25" customHeight="1" x14ac:dyDescent="0.3">
      <c r="A3" s="245"/>
      <c r="B3" s="246"/>
      <c r="C3" s="247"/>
      <c r="D3" s="247"/>
      <c r="E3" s="248"/>
      <c r="F3" s="325" t="s">
        <v>247</v>
      </c>
      <c r="G3" s="325"/>
      <c r="H3" s="46"/>
    </row>
    <row r="4" spans="1:9" s="29" customFormat="1" ht="9.75" customHeight="1" x14ac:dyDescent="0.3">
      <c r="A4" s="43"/>
      <c r="B4" s="30"/>
      <c r="C4" s="28"/>
      <c r="D4" s="28"/>
      <c r="E4" s="306"/>
      <c r="F4" s="306"/>
      <c r="G4" s="306"/>
      <c r="H4" s="306"/>
    </row>
    <row r="5" spans="1:9" s="8" customFormat="1" ht="18" x14ac:dyDescent="0.25">
      <c r="A5" s="320" t="s">
        <v>0</v>
      </c>
      <c r="B5" s="320"/>
      <c r="C5" s="320"/>
      <c r="D5" s="320"/>
      <c r="E5" s="320"/>
      <c r="F5" s="320"/>
      <c r="G5" s="320"/>
    </row>
    <row r="6" spans="1:9" s="8" customFormat="1" x14ac:dyDescent="0.25">
      <c r="A6" s="327" t="s">
        <v>222</v>
      </c>
      <c r="B6" s="327"/>
      <c r="C6" s="327"/>
      <c r="D6" s="327"/>
      <c r="E6" s="327"/>
      <c r="F6" s="327"/>
      <c r="G6" s="327"/>
    </row>
    <row r="7" spans="1:9" s="8" customFormat="1" ht="3.75" customHeight="1" thickBot="1" x14ac:dyDescent="0.3">
      <c r="A7" s="25"/>
      <c r="B7" s="25"/>
      <c r="C7" s="27"/>
      <c r="D7" s="27"/>
      <c r="E7" s="25"/>
      <c r="F7" s="25"/>
      <c r="G7" s="25"/>
    </row>
    <row r="8" spans="1:9" s="6" customFormat="1" ht="77.25" customHeight="1" thickBot="1" x14ac:dyDescent="0.3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x14ac:dyDescent="0.25">
      <c r="A9" s="26">
        <v>1</v>
      </c>
      <c r="B9" s="18" t="s">
        <v>24</v>
      </c>
      <c r="C9" s="36">
        <v>1</v>
      </c>
      <c r="D9" s="36">
        <v>160000</v>
      </c>
      <c r="E9" s="57">
        <f>D9*C9</f>
        <v>160000</v>
      </c>
      <c r="F9" s="18">
        <v>8000</v>
      </c>
      <c r="G9" s="18">
        <f>F9+E9</f>
        <v>168000</v>
      </c>
      <c r="H9" s="8">
        <v>82600</v>
      </c>
    </row>
    <row r="10" spans="1:9" s="8" customFormat="1" x14ac:dyDescent="0.25">
      <c r="A10" s="26">
        <v>2</v>
      </c>
      <c r="B10" s="18" t="s">
        <v>25</v>
      </c>
      <c r="C10" s="36">
        <v>1</v>
      </c>
      <c r="D10" s="36">
        <v>104000</v>
      </c>
      <c r="E10" s="57">
        <f t="shared" ref="E10:E31" si="0">D10*C10</f>
        <v>104000</v>
      </c>
      <c r="F10" s="18">
        <v>8000</v>
      </c>
      <c r="G10" s="18">
        <f t="shared" ref="G10:G29" si="1">F10+E10</f>
        <v>112000</v>
      </c>
      <c r="H10" s="8">
        <v>75000</v>
      </c>
    </row>
    <row r="11" spans="1:9" s="8" customFormat="1" x14ac:dyDescent="0.25">
      <c r="A11" s="26">
        <v>3</v>
      </c>
      <c r="B11" s="18" t="s">
        <v>35</v>
      </c>
      <c r="C11" s="36">
        <v>0.5</v>
      </c>
      <c r="D11" s="36">
        <v>95700</v>
      </c>
      <c r="E11" s="57">
        <f t="shared" si="0"/>
        <v>47850</v>
      </c>
      <c r="F11" s="133">
        <v>0</v>
      </c>
      <c r="G11" s="18">
        <f t="shared" si="1"/>
        <v>47850</v>
      </c>
      <c r="H11" s="8">
        <v>41300</v>
      </c>
    </row>
    <row r="12" spans="1:9" s="8" customFormat="1" x14ac:dyDescent="0.25">
      <c r="A12" s="26">
        <v>4</v>
      </c>
      <c r="B12" s="18" t="s">
        <v>11</v>
      </c>
      <c r="C12" s="137">
        <v>1</v>
      </c>
      <c r="D12" s="137">
        <v>104000</v>
      </c>
      <c r="E12" s="57">
        <f t="shared" si="0"/>
        <v>104000</v>
      </c>
      <c r="F12" s="133">
        <v>8000</v>
      </c>
      <c r="G12" s="18">
        <f t="shared" si="1"/>
        <v>112000</v>
      </c>
      <c r="H12" s="8">
        <v>82600</v>
      </c>
    </row>
    <row r="13" spans="1:9" s="8" customFormat="1" x14ac:dyDescent="0.25">
      <c r="A13" s="26">
        <v>5</v>
      </c>
      <c r="B13" s="18" t="s">
        <v>111</v>
      </c>
      <c r="C13" s="137">
        <v>1</v>
      </c>
      <c r="D13" s="137">
        <v>104000</v>
      </c>
      <c r="E13" s="57">
        <f t="shared" si="0"/>
        <v>104000</v>
      </c>
      <c r="F13" s="133">
        <v>8000</v>
      </c>
      <c r="G13" s="18">
        <f>F13+E13</f>
        <v>112000</v>
      </c>
      <c r="H13" s="8">
        <v>82600</v>
      </c>
    </row>
    <row r="14" spans="1:9" s="8" customFormat="1" x14ac:dyDescent="0.25">
      <c r="A14" s="26">
        <v>6</v>
      </c>
      <c r="B14" s="93" t="s">
        <v>43</v>
      </c>
      <c r="C14" s="134">
        <v>1</v>
      </c>
      <c r="D14" s="134">
        <v>104000</v>
      </c>
      <c r="E14" s="57">
        <f t="shared" si="0"/>
        <v>104000</v>
      </c>
      <c r="F14" s="93">
        <v>8000</v>
      </c>
      <c r="G14" s="18">
        <f>F14+E14</f>
        <v>112000</v>
      </c>
      <c r="H14" s="8">
        <v>82600</v>
      </c>
    </row>
    <row r="15" spans="1:9" s="8" customFormat="1" x14ac:dyDescent="0.25">
      <c r="A15" s="26">
        <v>7</v>
      </c>
      <c r="B15" s="32" t="s">
        <v>37</v>
      </c>
      <c r="C15" s="37">
        <v>1</v>
      </c>
      <c r="D15" s="37">
        <v>95700</v>
      </c>
      <c r="E15" s="57">
        <f t="shared" si="0"/>
        <v>95700</v>
      </c>
      <c r="F15" s="32">
        <v>8000</v>
      </c>
      <c r="G15" s="18">
        <f t="shared" si="1"/>
        <v>103700</v>
      </c>
      <c r="H15" s="8">
        <v>82600</v>
      </c>
    </row>
    <row r="16" spans="1:9" s="8" customFormat="1" x14ac:dyDescent="0.25">
      <c r="A16" s="26">
        <v>8</v>
      </c>
      <c r="B16" s="32" t="s">
        <v>37</v>
      </c>
      <c r="C16" s="37">
        <v>1</v>
      </c>
      <c r="D16" s="37">
        <v>95700</v>
      </c>
      <c r="E16" s="57">
        <f t="shared" si="0"/>
        <v>95700</v>
      </c>
      <c r="F16" s="32">
        <v>8000</v>
      </c>
      <c r="G16" s="18">
        <f t="shared" si="1"/>
        <v>103700</v>
      </c>
      <c r="H16" s="8">
        <v>82600</v>
      </c>
    </row>
    <row r="17" spans="1:14" s="8" customFormat="1" x14ac:dyDescent="0.25">
      <c r="A17" s="26">
        <v>9</v>
      </c>
      <c r="B17" s="32" t="s">
        <v>37</v>
      </c>
      <c r="C17" s="37">
        <v>1</v>
      </c>
      <c r="D17" s="37">
        <v>104000</v>
      </c>
      <c r="E17" s="57">
        <f t="shared" si="0"/>
        <v>104000</v>
      </c>
      <c r="F17" s="32">
        <v>8000</v>
      </c>
      <c r="G17" s="18">
        <f>F17+E17</f>
        <v>112000</v>
      </c>
      <c r="H17" s="8">
        <v>82600</v>
      </c>
    </row>
    <row r="18" spans="1:14" s="8" customFormat="1" x14ac:dyDescent="0.25">
      <c r="A18" s="26">
        <v>10</v>
      </c>
      <c r="B18" s="32" t="s">
        <v>37</v>
      </c>
      <c r="C18" s="37">
        <v>1</v>
      </c>
      <c r="D18" s="37">
        <v>104000</v>
      </c>
      <c r="E18" s="57">
        <f t="shared" si="0"/>
        <v>104000</v>
      </c>
      <c r="F18" s="32">
        <v>8000</v>
      </c>
      <c r="G18" s="18">
        <f>F18+E18</f>
        <v>112000</v>
      </c>
      <c r="H18" s="8">
        <v>82600</v>
      </c>
    </row>
    <row r="19" spans="1:14" s="8" customFormat="1" x14ac:dyDescent="0.25">
      <c r="A19" s="26">
        <v>11</v>
      </c>
      <c r="B19" s="32" t="s">
        <v>65</v>
      </c>
      <c r="C19" s="37">
        <v>1</v>
      </c>
      <c r="D19" s="37">
        <v>104000</v>
      </c>
      <c r="E19" s="57">
        <f t="shared" si="0"/>
        <v>104000</v>
      </c>
      <c r="F19" s="32">
        <v>8000</v>
      </c>
      <c r="G19" s="18">
        <f t="shared" si="1"/>
        <v>112000</v>
      </c>
      <c r="H19" s="8">
        <v>82600</v>
      </c>
    </row>
    <row r="20" spans="1:14" s="8" customFormat="1" x14ac:dyDescent="0.25">
      <c r="A20" s="26">
        <v>12</v>
      </c>
      <c r="B20" s="32" t="s">
        <v>38</v>
      </c>
      <c r="C20" s="37">
        <v>1</v>
      </c>
      <c r="D20" s="37">
        <v>104000</v>
      </c>
      <c r="E20" s="57">
        <f t="shared" si="0"/>
        <v>104000</v>
      </c>
      <c r="F20" s="32">
        <v>8000</v>
      </c>
      <c r="G20" s="18">
        <f t="shared" si="1"/>
        <v>112000</v>
      </c>
      <c r="H20" s="8">
        <v>82600</v>
      </c>
    </row>
    <row r="21" spans="1:14" s="8" customFormat="1" x14ac:dyDescent="0.25">
      <c r="A21" s="26">
        <v>13</v>
      </c>
      <c r="B21" s="32" t="s">
        <v>38</v>
      </c>
      <c r="C21" s="37">
        <v>1</v>
      </c>
      <c r="D21" s="37">
        <v>104000</v>
      </c>
      <c r="E21" s="57">
        <f t="shared" si="0"/>
        <v>104000</v>
      </c>
      <c r="F21" s="32">
        <v>8000</v>
      </c>
      <c r="G21" s="18">
        <f t="shared" si="1"/>
        <v>112000</v>
      </c>
      <c r="H21" s="8">
        <v>82600</v>
      </c>
    </row>
    <row r="22" spans="1:14" s="8" customFormat="1" x14ac:dyDescent="0.25">
      <c r="A22" s="26">
        <v>14</v>
      </c>
      <c r="B22" s="32" t="s">
        <v>38</v>
      </c>
      <c r="C22" s="37">
        <v>1</v>
      </c>
      <c r="D22" s="37">
        <v>104000</v>
      </c>
      <c r="E22" s="57">
        <f t="shared" si="0"/>
        <v>104000</v>
      </c>
      <c r="F22" s="32">
        <v>8000</v>
      </c>
      <c r="G22" s="18">
        <f t="shared" si="1"/>
        <v>112000</v>
      </c>
      <c r="H22" s="8">
        <v>82600</v>
      </c>
    </row>
    <row r="23" spans="1:14" s="8" customFormat="1" x14ac:dyDescent="0.25">
      <c r="A23" s="26">
        <v>15</v>
      </c>
      <c r="B23" s="32" t="s">
        <v>39</v>
      </c>
      <c r="C23" s="37">
        <v>1</v>
      </c>
      <c r="D23" s="37">
        <v>104000</v>
      </c>
      <c r="E23" s="57">
        <f t="shared" si="0"/>
        <v>104000</v>
      </c>
      <c r="F23" s="32">
        <v>8000</v>
      </c>
      <c r="G23" s="18">
        <f t="shared" si="1"/>
        <v>112000</v>
      </c>
      <c r="H23" s="8">
        <v>82600</v>
      </c>
      <c r="N23" s="8" t="s">
        <v>115</v>
      </c>
    </row>
    <row r="24" spans="1:14" s="8" customFormat="1" x14ac:dyDescent="0.25">
      <c r="A24" s="26">
        <v>16</v>
      </c>
      <c r="B24" s="32" t="s">
        <v>36</v>
      </c>
      <c r="C24" s="37">
        <v>1</v>
      </c>
      <c r="D24" s="37">
        <v>95700</v>
      </c>
      <c r="E24" s="57">
        <f t="shared" si="0"/>
        <v>95700</v>
      </c>
      <c r="F24" s="32">
        <v>8000</v>
      </c>
      <c r="G24" s="18">
        <f t="shared" si="1"/>
        <v>103700</v>
      </c>
      <c r="H24" s="8">
        <v>82600</v>
      </c>
      <c r="K24" s="8" t="s">
        <v>66</v>
      </c>
    </row>
    <row r="25" spans="1:14" s="8" customFormat="1" x14ac:dyDescent="0.25">
      <c r="A25" s="26">
        <v>17</v>
      </c>
      <c r="B25" s="32" t="s">
        <v>40</v>
      </c>
      <c r="C25" s="37">
        <v>1</v>
      </c>
      <c r="D25" s="37">
        <v>104000</v>
      </c>
      <c r="E25" s="57">
        <f t="shared" si="0"/>
        <v>104000</v>
      </c>
      <c r="F25" s="32">
        <v>8000</v>
      </c>
      <c r="G25" s="18">
        <f t="shared" si="1"/>
        <v>112000</v>
      </c>
      <c r="H25" s="8">
        <v>82600</v>
      </c>
    </row>
    <row r="26" spans="1:14" s="8" customFormat="1" x14ac:dyDescent="0.25">
      <c r="A26" s="26">
        <v>18</v>
      </c>
      <c r="B26" s="32" t="s">
        <v>41</v>
      </c>
      <c r="C26" s="37">
        <v>1</v>
      </c>
      <c r="D26" s="37">
        <v>104000</v>
      </c>
      <c r="E26" s="57">
        <f t="shared" si="0"/>
        <v>104000</v>
      </c>
      <c r="F26" s="32">
        <v>8000</v>
      </c>
      <c r="G26" s="18">
        <f t="shared" si="1"/>
        <v>112000</v>
      </c>
      <c r="H26" s="8">
        <v>82600</v>
      </c>
    </row>
    <row r="27" spans="1:14" s="8" customFormat="1" x14ac:dyDescent="0.25">
      <c r="A27" s="26">
        <v>19</v>
      </c>
      <c r="B27" s="32" t="s">
        <v>61</v>
      </c>
      <c r="C27" s="34">
        <v>1</v>
      </c>
      <c r="D27" s="34">
        <v>104000</v>
      </c>
      <c r="E27" s="57">
        <f t="shared" si="0"/>
        <v>104000</v>
      </c>
      <c r="F27" s="32">
        <v>8000</v>
      </c>
      <c r="G27" s="18">
        <f t="shared" si="1"/>
        <v>112000</v>
      </c>
      <c r="H27" s="8">
        <v>82600</v>
      </c>
    </row>
    <row r="28" spans="1:14" s="8" customFormat="1" x14ac:dyDescent="0.25">
      <c r="A28" s="26">
        <v>20</v>
      </c>
      <c r="B28" s="32" t="s">
        <v>42</v>
      </c>
      <c r="C28" s="34">
        <v>1</v>
      </c>
      <c r="D28" s="34">
        <v>104000</v>
      </c>
      <c r="E28" s="57">
        <f t="shared" si="0"/>
        <v>104000</v>
      </c>
      <c r="F28" s="32">
        <v>8000</v>
      </c>
      <c r="G28" s="18">
        <f t="shared" si="1"/>
        <v>112000</v>
      </c>
      <c r="H28" s="8">
        <v>82600</v>
      </c>
    </row>
    <row r="29" spans="1:14" s="8" customFormat="1" x14ac:dyDescent="0.25">
      <c r="A29" s="26">
        <v>21</v>
      </c>
      <c r="B29" s="32" t="s">
        <v>22</v>
      </c>
      <c r="C29" s="34">
        <v>1</v>
      </c>
      <c r="D29" s="34">
        <v>95700</v>
      </c>
      <c r="E29" s="57">
        <f t="shared" si="0"/>
        <v>95700</v>
      </c>
      <c r="F29" s="32">
        <v>8000</v>
      </c>
      <c r="G29" s="18">
        <f t="shared" si="1"/>
        <v>103700</v>
      </c>
      <c r="H29" s="8">
        <v>82600</v>
      </c>
    </row>
    <row r="30" spans="1:14" s="8" customFormat="1" x14ac:dyDescent="0.25">
      <c r="A30" s="26">
        <v>22</v>
      </c>
      <c r="B30" s="32" t="s">
        <v>29</v>
      </c>
      <c r="C30" s="37">
        <v>1</v>
      </c>
      <c r="D30" s="37">
        <v>104000</v>
      </c>
      <c r="E30" s="57">
        <f t="shared" si="0"/>
        <v>104000</v>
      </c>
      <c r="F30" s="32">
        <v>8000</v>
      </c>
      <c r="G30" s="18">
        <f>F30+E30</f>
        <v>112000</v>
      </c>
      <c r="H30" s="8">
        <v>82600</v>
      </c>
    </row>
    <row r="31" spans="1:14" s="8" customFormat="1" x14ac:dyDescent="0.25">
      <c r="A31" s="32">
        <v>23</v>
      </c>
      <c r="B31" s="32" t="s">
        <v>241</v>
      </c>
      <c r="C31" s="37">
        <v>1</v>
      </c>
      <c r="D31" s="37">
        <v>104000</v>
      </c>
      <c r="E31" s="58">
        <f t="shared" si="0"/>
        <v>104000</v>
      </c>
      <c r="F31" s="32">
        <v>8000</v>
      </c>
      <c r="G31" s="32">
        <f>F31+E31</f>
        <v>112000</v>
      </c>
      <c r="H31" s="8">
        <v>82600</v>
      </c>
    </row>
    <row r="32" spans="1:14" s="8" customFormat="1" ht="30" customHeight="1" thickBot="1" x14ac:dyDescent="0.3">
      <c r="A32" s="309" t="s">
        <v>16</v>
      </c>
      <c r="B32" s="310"/>
      <c r="C32" s="260">
        <f t="shared" ref="C32:H32" si="2">SUM(C9:C31)</f>
        <v>22.5</v>
      </c>
      <c r="D32" s="159">
        <f t="shared" si="2"/>
        <v>2406500</v>
      </c>
      <c r="E32" s="159">
        <f t="shared" si="2"/>
        <v>2358650</v>
      </c>
      <c r="F32" s="159">
        <f t="shared" si="2"/>
        <v>176000</v>
      </c>
      <c r="G32" s="159">
        <f t="shared" si="2"/>
        <v>2534650</v>
      </c>
      <c r="H32" s="159">
        <f t="shared" si="2"/>
        <v>1850900</v>
      </c>
    </row>
    <row r="33" spans="1:7" s="13" customFormat="1" ht="20.25" customHeight="1" x14ac:dyDescent="0.25">
      <c r="A33" s="297" t="s">
        <v>183</v>
      </c>
      <c r="B33" s="297"/>
      <c r="C33" s="297"/>
      <c r="D33" s="297"/>
      <c r="E33" s="297"/>
      <c r="F33" s="297"/>
      <c r="G33" s="297"/>
    </row>
    <row r="34" spans="1:7" s="14" customFormat="1" x14ac:dyDescent="0.25">
      <c r="A34" s="76"/>
      <c r="B34" s="76" t="s">
        <v>93</v>
      </c>
      <c r="C34" s="15"/>
      <c r="D34" s="15"/>
      <c r="E34" s="15"/>
      <c r="F34" s="15"/>
      <c r="G34" s="15"/>
    </row>
    <row r="35" spans="1:7" s="13" customFormat="1" ht="25.5" customHeight="1" x14ac:dyDescent="0.25">
      <c r="A35" s="79" t="s">
        <v>23</v>
      </c>
      <c r="B35" s="79"/>
      <c r="C35" s="79"/>
      <c r="D35" s="79"/>
      <c r="E35" s="79"/>
      <c r="F35" s="79"/>
      <c r="G35" s="79"/>
    </row>
    <row r="36" spans="1:7" s="13" customFormat="1" ht="17.25" customHeight="1" x14ac:dyDescent="0.25">
      <c r="A36" s="60"/>
      <c r="B36" s="72" t="s">
        <v>94</v>
      </c>
    </row>
    <row r="37" spans="1:7" customFormat="1" x14ac:dyDescent="0.25">
      <c r="A37" s="16"/>
      <c r="B37" s="16"/>
      <c r="C37" s="16"/>
      <c r="D37" s="16"/>
      <c r="E37" s="16"/>
      <c r="F37" s="16"/>
      <c r="G37" s="16"/>
    </row>
  </sheetData>
  <mergeCells count="8">
    <mergeCell ref="A33:G33"/>
    <mergeCell ref="F1:G1"/>
    <mergeCell ref="F3:G3"/>
    <mergeCell ref="F2:G2"/>
    <mergeCell ref="A32:B32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7" zoomScaleNormal="100" workbookViewId="0">
      <selection activeCell="C12" sqref="C12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10" width="10.7109375" style="7" bestFit="1" customWidth="1"/>
    <col min="11" max="16384" width="9.140625" style="7"/>
  </cols>
  <sheetData>
    <row r="1" spans="1:8" customFormat="1" ht="16.5" customHeight="1" x14ac:dyDescent="0.25">
      <c r="A1" s="45"/>
      <c r="B1" s="45"/>
      <c r="C1" s="53" t="s">
        <v>59</v>
      </c>
      <c r="D1" s="16"/>
      <c r="E1" s="16"/>
      <c r="F1" s="298" t="s">
        <v>62</v>
      </c>
      <c r="G1" s="298"/>
      <c r="H1" s="298"/>
    </row>
    <row r="2" spans="1:8" s="29" customFormat="1" ht="18.75" customHeight="1" x14ac:dyDescent="0.3">
      <c r="A2" s="31"/>
      <c r="B2" s="14"/>
      <c r="C2" s="70"/>
      <c r="D2" s="31"/>
      <c r="E2" s="31"/>
      <c r="F2" s="319" t="s">
        <v>92</v>
      </c>
      <c r="G2" s="319"/>
      <c r="H2" s="319"/>
    </row>
    <row r="3" spans="1:8" s="29" customFormat="1" ht="17.25" customHeight="1" x14ac:dyDescent="0.3">
      <c r="A3" s="71"/>
      <c r="B3" s="72"/>
      <c r="C3" s="12"/>
      <c r="D3" s="60"/>
      <c r="E3" s="60"/>
      <c r="F3" s="325" t="s">
        <v>246</v>
      </c>
      <c r="G3" s="325"/>
      <c r="H3" s="325"/>
    </row>
    <row r="4" spans="1:8" s="8" customFormat="1" ht="18" x14ac:dyDescent="0.25">
      <c r="A4" s="320" t="s">
        <v>0</v>
      </c>
      <c r="B4" s="320"/>
      <c r="C4" s="320"/>
      <c r="D4" s="320"/>
      <c r="E4" s="320"/>
      <c r="F4" s="320"/>
      <c r="G4" s="320"/>
    </row>
    <row r="5" spans="1:8" s="8" customFormat="1" x14ac:dyDescent="0.25">
      <c r="A5" s="328" t="s">
        <v>82</v>
      </c>
      <c r="B5" s="328"/>
      <c r="C5" s="328"/>
      <c r="D5" s="328"/>
      <c r="E5" s="328"/>
      <c r="F5" s="328"/>
      <c r="G5" s="328"/>
      <c r="H5" s="80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130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 x14ac:dyDescent="0.25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 x14ac:dyDescent="0.25">
      <c r="A9" s="34">
        <v>1</v>
      </c>
      <c r="B9" s="32" t="s">
        <v>44</v>
      </c>
      <c r="C9" s="34">
        <v>1</v>
      </c>
      <c r="D9" s="34"/>
      <c r="E9" s="34"/>
      <c r="F9" s="81">
        <v>150000</v>
      </c>
      <c r="G9" s="81">
        <v>8000</v>
      </c>
      <c r="H9" s="18">
        <f t="shared" ref="H9:H24" si="0">F9+G9</f>
        <v>158000</v>
      </c>
    </row>
    <row r="10" spans="1:8" s="8" customFormat="1" ht="18.75" customHeight="1" x14ac:dyDescent="0.25">
      <c r="A10" s="34">
        <v>2</v>
      </c>
      <c r="B10" s="39" t="s">
        <v>9</v>
      </c>
      <c r="C10" s="41">
        <v>0.5</v>
      </c>
      <c r="D10" s="41"/>
      <c r="E10" s="41"/>
      <c r="F10" s="81">
        <v>52000</v>
      </c>
      <c r="G10" s="81">
        <v>0</v>
      </c>
      <c r="H10" s="18">
        <f t="shared" si="0"/>
        <v>52000</v>
      </c>
    </row>
    <row r="11" spans="1:8" s="8" customFormat="1" ht="18.75" customHeight="1" x14ac:dyDescent="0.25">
      <c r="A11" s="34">
        <v>3</v>
      </c>
      <c r="B11" s="39" t="s">
        <v>45</v>
      </c>
      <c r="C11" s="41">
        <v>1</v>
      </c>
      <c r="D11" s="41"/>
      <c r="E11" s="41"/>
      <c r="F11" s="81">
        <v>95700</v>
      </c>
      <c r="G11" s="81">
        <v>8000</v>
      </c>
      <c r="H11" s="18">
        <f t="shared" si="0"/>
        <v>103700</v>
      </c>
    </row>
    <row r="12" spans="1:8" s="8" customFormat="1" ht="18.75" customHeight="1" x14ac:dyDescent="0.25">
      <c r="A12" s="34">
        <v>4</v>
      </c>
      <c r="B12" s="39" t="s">
        <v>46</v>
      </c>
      <c r="C12" s="41">
        <v>1</v>
      </c>
      <c r="D12" s="41"/>
      <c r="E12" s="41"/>
      <c r="F12" s="81">
        <v>95700</v>
      </c>
      <c r="G12" s="81">
        <v>8000</v>
      </c>
      <c r="H12" s="18">
        <f t="shared" si="0"/>
        <v>103700</v>
      </c>
    </row>
    <row r="13" spans="1:8" s="8" customFormat="1" ht="18.75" customHeight="1" x14ac:dyDescent="0.25">
      <c r="A13" s="34">
        <v>5</v>
      </c>
      <c r="B13" s="39" t="s">
        <v>48</v>
      </c>
      <c r="C13" s="34">
        <v>1</v>
      </c>
      <c r="D13" s="34"/>
      <c r="E13" s="34"/>
      <c r="F13" s="81">
        <v>104000</v>
      </c>
      <c r="G13" s="81">
        <v>8000</v>
      </c>
      <c r="H13" s="18">
        <f t="shared" si="0"/>
        <v>112000</v>
      </c>
    </row>
    <row r="14" spans="1:8" s="8" customFormat="1" ht="18.75" customHeight="1" x14ac:dyDescent="0.25">
      <c r="A14" s="34">
        <v>6</v>
      </c>
      <c r="B14" s="39" t="s">
        <v>79</v>
      </c>
      <c r="C14" s="41">
        <v>1</v>
      </c>
      <c r="D14" s="41"/>
      <c r="E14" s="41"/>
      <c r="F14" s="81">
        <v>104000</v>
      </c>
      <c r="G14" s="81">
        <v>8000</v>
      </c>
      <c r="H14" s="18">
        <f t="shared" si="0"/>
        <v>112000</v>
      </c>
    </row>
    <row r="15" spans="1:8" s="8" customFormat="1" ht="18.75" customHeight="1" x14ac:dyDescent="0.25">
      <c r="A15" s="34">
        <v>7</v>
      </c>
      <c r="B15" s="32" t="s">
        <v>47</v>
      </c>
      <c r="C15" s="41">
        <v>1</v>
      </c>
      <c r="D15" s="41"/>
      <c r="E15" s="41"/>
      <c r="F15" s="81">
        <v>104000</v>
      </c>
      <c r="G15" s="81">
        <v>8000</v>
      </c>
      <c r="H15" s="18">
        <f t="shared" si="0"/>
        <v>112000</v>
      </c>
    </row>
    <row r="16" spans="1:8" s="8" customFormat="1" ht="15.75" customHeight="1" x14ac:dyDescent="0.25">
      <c r="A16" s="34">
        <v>8</v>
      </c>
      <c r="B16" s="39" t="s">
        <v>14</v>
      </c>
      <c r="C16" s="41">
        <v>0.75</v>
      </c>
      <c r="D16" s="41"/>
      <c r="E16" s="41"/>
      <c r="F16" s="81">
        <v>78000</v>
      </c>
      <c r="G16" s="81">
        <v>6000</v>
      </c>
      <c r="H16" s="18">
        <f t="shared" si="0"/>
        <v>84000</v>
      </c>
    </row>
    <row r="17" spans="1:10" s="8" customFormat="1" ht="15.75" customHeight="1" x14ac:dyDescent="0.25">
      <c r="A17" s="34">
        <v>9</v>
      </c>
      <c r="B17" s="179" t="s">
        <v>108</v>
      </c>
      <c r="C17" s="41">
        <v>1</v>
      </c>
      <c r="D17" s="41"/>
      <c r="E17" s="41"/>
      <c r="F17" s="81">
        <v>104000</v>
      </c>
      <c r="G17" s="81">
        <v>4000</v>
      </c>
      <c r="H17" s="18">
        <f t="shared" si="0"/>
        <v>108000</v>
      </c>
    </row>
    <row r="18" spans="1:10" s="8" customFormat="1" ht="15.75" customHeight="1" x14ac:dyDescent="0.25">
      <c r="A18" s="34">
        <v>10</v>
      </c>
      <c r="B18" s="39" t="s">
        <v>15</v>
      </c>
      <c r="C18" s="41">
        <v>1</v>
      </c>
      <c r="D18" s="41"/>
      <c r="E18" s="41"/>
      <c r="F18" s="81">
        <v>104000</v>
      </c>
      <c r="G18" s="81">
        <v>8000</v>
      </c>
      <c r="H18" s="18">
        <f t="shared" si="0"/>
        <v>112000</v>
      </c>
    </row>
    <row r="19" spans="1:10" s="8" customFormat="1" ht="15.75" customHeight="1" x14ac:dyDescent="0.25">
      <c r="A19" s="34">
        <v>11</v>
      </c>
      <c r="B19" s="39" t="s">
        <v>15</v>
      </c>
      <c r="C19" s="41">
        <v>1</v>
      </c>
      <c r="D19" s="41"/>
      <c r="E19" s="41"/>
      <c r="F19" s="81">
        <v>95700</v>
      </c>
      <c r="G19" s="81">
        <v>8000</v>
      </c>
      <c r="H19" s="18">
        <f t="shared" si="0"/>
        <v>103700</v>
      </c>
    </row>
    <row r="20" spans="1:10" s="8" customFormat="1" ht="15.75" customHeight="1" x14ac:dyDescent="0.25">
      <c r="A20" s="34">
        <v>12</v>
      </c>
      <c r="B20" s="64" t="s">
        <v>78</v>
      </c>
      <c r="C20" s="41">
        <v>1</v>
      </c>
      <c r="D20" s="41"/>
      <c r="E20" s="41"/>
      <c r="F20" s="81">
        <v>104000</v>
      </c>
      <c r="G20" s="81">
        <v>8000</v>
      </c>
      <c r="H20" s="18">
        <f t="shared" si="0"/>
        <v>112000</v>
      </c>
    </row>
    <row r="21" spans="1:10" s="8" customFormat="1" ht="15.75" customHeight="1" x14ac:dyDescent="0.25">
      <c r="A21" s="94">
        <v>13</v>
      </c>
      <c r="B21" s="64" t="s">
        <v>78</v>
      </c>
      <c r="C21" s="67">
        <v>0.75</v>
      </c>
      <c r="D21" s="67"/>
      <c r="E21" s="67"/>
      <c r="F21" s="82">
        <v>71800</v>
      </c>
      <c r="G21" s="82">
        <v>6000</v>
      </c>
      <c r="H21" s="50">
        <f t="shared" si="0"/>
        <v>77800</v>
      </c>
    </row>
    <row r="22" spans="1:10" s="8" customFormat="1" ht="15.75" customHeight="1" x14ac:dyDescent="0.25">
      <c r="A22" s="23">
        <v>14</v>
      </c>
      <c r="B22" s="230" t="s">
        <v>233</v>
      </c>
      <c r="C22" s="152">
        <v>1</v>
      </c>
      <c r="D22" s="152"/>
      <c r="E22" s="152"/>
      <c r="F22" s="231">
        <v>104000</v>
      </c>
      <c r="G22" s="231">
        <v>8000</v>
      </c>
      <c r="H22" s="171">
        <f t="shared" si="0"/>
        <v>112000</v>
      </c>
    </row>
    <row r="23" spans="1:10" s="8" customFormat="1" ht="15.75" customHeight="1" x14ac:dyDescent="0.25">
      <c r="A23" s="23">
        <v>15</v>
      </c>
      <c r="B23" s="230" t="s">
        <v>43</v>
      </c>
      <c r="C23" s="152">
        <v>1</v>
      </c>
      <c r="D23" s="152"/>
      <c r="E23" s="152"/>
      <c r="F23" s="231">
        <v>104000</v>
      </c>
      <c r="G23" s="231">
        <v>8000</v>
      </c>
      <c r="H23" s="171">
        <f t="shared" si="0"/>
        <v>112000</v>
      </c>
    </row>
    <row r="24" spans="1:10" s="8" customFormat="1" ht="25.15" customHeight="1" x14ac:dyDescent="0.25">
      <c r="A24" s="23">
        <v>15</v>
      </c>
      <c r="B24" s="230" t="s">
        <v>178</v>
      </c>
      <c r="C24" s="152">
        <v>1</v>
      </c>
      <c r="D24" s="152"/>
      <c r="E24" s="152"/>
      <c r="F24" s="231">
        <v>104000</v>
      </c>
      <c r="G24" s="231">
        <v>8000</v>
      </c>
      <c r="H24" s="171">
        <f t="shared" si="0"/>
        <v>112000</v>
      </c>
    </row>
    <row r="25" spans="1:10" s="8" customFormat="1" ht="25.15" customHeight="1" x14ac:dyDescent="0.25">
      <c r="A25" s="23">
        <v>16</v>
      </c>
      <c r="B25" s="230" t="s">
        <v>236</v>
      </c>
      <c r="C25" s="152"/>
      <c r="D25" s="152"/>
      <c r="E25" s="152"/>
      <c r="F25" s="231"/>
      <c r="G25" s="231"/>
      <c r="H25" s="171">
        <v>3000</v>
      </c>
    </row>
    <row r="26" spans="1:10" s="8" customFormat="1" ht="26.25" customHeight="1" thickBot="1" x14ac:dyDescent="0.3">
      <c r="A26" s="153"/>
      <c r="B26" s="154" t="s">
        <v>85</v>
      </c>
      <c r="C26" s="155">
        <f>SUM(C9:C24)</f>
        <v>15</v>
      </c>
      <c r="D26" s="156"/>
      <c r="E26" s="156"/>
      <c r="F26" s="157">
        <f>SUM(F9:F24)</f>
        <v>1574900</v>
      </c>
      <c r="G26" s="157">
        <f>SUM(G9:G24)</f>
        <v>112000</v>
      </c>
      <c r="H26" s="157">
        <f>SUM(H9:H25)</f>
        <v>1689900</v>
      </c>
    </row>
    <row r="27" spans="1:10" s="8" customFormat="1" ht="17.25" customHeight="1" thickBot="1" x14ac:dyDescent="0.3">
      <c r="A27" s="111"/>
      <c r="B27" s="213" t="s">
        <v>49</v>
      </c>
      <c r="C27" s="214"/>
      <c r="D27" s="215">
        <v>613.5</v>
      </c>
      <c r="E27" s="215">
        <v>4769</v>
      </c>
      <c r="F27" s="220">
        <v>2759200</v>
      </c>
      <c r="G27" s="216">
        <v>166675</v>
      </c>
      <c r="H27" s="221">
        <f>F27+G27</f>
        <v>2925875</v>
      </c>
      <c r="I27" s="257"/>
      <c r="J27" s="257"/>
    </row>
    <row r="28" spans="1:10" s="8" customFormat="1" ht="20.25" customHeight="1" thickBot="1" x14ac:dyDescent="0.3">
      <c r="A28" s="111"/>
      <c r="B28" s="109" t="s">
        <v>86</v>
      </c>
      <c r="C28" s="108"/>
      <c r="D28" s="108"/>
      <c r="E28" s="108"/>
      <c r="F28" s="222">
        <f>F27+F26</f>
        <v>4334100</v>
      </c>
      <c r="G28" s="117">
        <f>G27+G26</f>
        <v>278675</v>
      </c>
      <c r="H28" s="223">
        <f>H27+H26</f>
        <v>4615775</v>
      </c>
    </row>
    <row r="29" spans="1:10" s="13" customFormat="1" ht="24" customHeight="1" x14ac:dyDescent="0.25">
      <c r="A29" s="297" t="s">
        <v>184</v>
      </c>
      <c r="B29" s="297"/>
      <c r="C29" s="297"/>
      <c r="D29" s="297"/>
      <c r="E29" s="297"/>
      <c r="F29" s="297"/>
      <c r="G29" s="297"/>
      <c r="H29" s="79"/>
    </row>
    <row r="30" spans="1:10" s="14" customFormat="1" x14ac:dyDescent="0.25">
      <c r="A30" s="72"/>
      <c r="B30" s="72" t="s">
        <v>93</v>
      </c>
    </row>
    <row r="31" spans="1:10" s="13" customFormat="1" ht="21" customHeight="1" x14ac:dyDescent="0.25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 x14ac:dyDescent="0.25">
      <c r="A32" s="60"/>
      <c r="B32" s="72" t="s">
        <v>94</v>
      </c>
    </row>
    <row r="33" spans="1:8" customFormat="1" x14ac:dyDescent="0.25">
      <c r="A33" s="16"/>
      <c r="B33" s="16"/>
      <c r="C33" s="16"/>
      <c r="D33" s="16"/>
      <c r="E33" s="16"/>
      <c r="F33" s="16"/>
      <c r="G33" s="16"/>
    </row>
    <row r="34" spans="1:8" ht="15.75" customHeight="1" x14ac:dyDescent="0.25">
      <c r="H34" s="25"/>
    </row>
    <row r="35" spans="1:8" ht="15.75" customHeight="1" x14ac:dyDescent="0.25">
      <c r="H35" s="25"/>
    </row>
    <row r="36" spans="1:8" ht="15.75" customHeight="1" x14ac:dyDescent="0.25">
      <c r="H36" s="25"/>
    </row>
    <row r="37" spans="1:8" ht="15.75" customHeight="1" x14ac:dyDescent="0.25">
      <c r="H37" s="1"/>
    </row>
    <row r="38" spans="1:8" ht="15.75" customHeight="1" x14ac:dyDescent="0.25">
      <c r="H38" s="59"/>
    </row>
    <row r="39" spans="1:8" ht="15.75" customHeight="1" x14ac:dyDescent="0.25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zoomScaleNormal="100" workbookViewId="0">
      <selection activeCell="E3" sqref="E3:H3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5"/>
      <c r="B1" s="45"/>
      <c r="C1" s="53" t="s">
        <v>59</v>
      </c>
      <c r="D1" s="16"/>
      <c r="E1" s="298" t="s">
        <v>62</v>
      </c>
      <c r="F1" s="298"/>
      <c r="G1" s="298"/>
      <c r="H1" s="298"/>
    </row>
    <row r="2" spans="1:9" s="29" customFormat="1" ht="18.75" customHeight="1" x14ac:dyDescent="0.3">
      <c r="A2" s="31"/>
      <c r="B2" s="14"/>
      <c r="C2" s="70"/>
      <c r="D2" s="31"/>
      <c r="E2" s="319" t="s">
        <v>92</v>
      </c>
      <c r="F2" s="319"/>
      <c r="G2" s="319"/>
      <c r="H2" s="319"/>
    </row>
    <row r="3" spans="1:9" s="29" customFormat="1" ht="17.25" customHeight="1" x14ac:dyDescent="0.3">
      <c r="A3" s="71"/>
      <c r="B3" s="72"/>
      <c r="C3" s="12"/>
      <c r="D3" s="60"/>
      <c r="E3" s="325"/>
      <c r="F3" s="325"/>
      <c r="G3" s="325"/>
      <c r="H3" s="325"/>
    </row>
    <row r="4" spans="1:9" s="8" customFormat="1" ht="18" x14ac:dyDescent="0.25">
      <c r="A4" s="320" t="s">
        <v>0</v>
      </c>
      <c r="B4" s="320"/>
      <c r="C4" s="320"/>
      <c r="D4" s="320"/>
      <c r="E4" s="320"/>
      <c r="F4" s="320"/>
      <c r="G4" s="320"/>
      <c r="H4" s="320"/>
    </row>
    <row r="5" spans="1:9" s="8" customFormat="1" ht="15" customHeight="1" x14ac:dyDescent="0.25">
      <c r="A5" s="327" t="s">
        <v>50</v>
      </c>
      <c r="B5" s="327"/>
      <c r="C5" s="327"/>
      <c r="D5" s="327"/>
      <c r="E5" s="327"/>
      <c r="F5" s="327"/>
      <c r="G5" s="327"/>
      <c r="H5" s="327"/>
      <c r="I5" s="14"/>
    </row>
    <row r="6" spans="1:9" s="8" customFormat="1" ht="16.5" thickBot="1" x14ac:dyDescent="0.3"/>
    <row r="7" spans="1:9" s="6" customFormat="1" ht="95.25" thickBot="1" x14ac:dyDescent="0.3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129</v>
      </c>
      <c r="G7" s="17" t="s">
        <v>21</v>
      </c>
      <c r="H7" s="17" t="s">
        <v>6</v>
      </c>
    </row>
    <row r="8" spans="1:9" s="8" customFormat="1" ht="17.25" customHeight="1" x14ac:dyDescent="0.25">
      <c r="A8" s="34">
        <v>1</v>
      </c>
      <c r="B8" s="32" t="s">
        <v>44</v>
      </c>
      <c r="C8" s="51">
        <v>1</v>
      </c>
      <c r="D8" s="118"/>
      <c r="E8" s="34">
        <v>140000</v>
      </c>
      <c r="F8" s="34"/>
      <c r="G8" s="40">
        <v>8000</v>
      </c>
      <c r="H8" s="40">
        <f t="shared" ref="H8:H23" si="0">E8+G8</f>
        <v>148000</v>
      </c>
    </row>
    <row r="9" spans="1:9" s="8" customFormat="1" ht="17.25" customHeight="1" x14ac:dyDescent="0.25">
      <c r="A9" s="23">
        <v>2</v>
      </c>
      <c r="B9" s="230" t="s">
        <v>250</v>
      </c>
      <c r="C9" s="152">
        <v>0.5</v>
      </c>
      <c r="D9" s="152"/>
      <c r="E9" s="23">
        <v>47850</v>
      </c>
      <c r="F9" s="23"/>
      <c r="G9" s="171">
        <v>0</v>
      </c>
      <c r="H9" s="278">
        <f t="shared" si="0"/>
        <v>47850</v>
      </c>
    </row>
    <row r="10" spans="1:9" s="8" customFormat="1" ht="17.25" customHeight="1" x14ac:dyDescent="0.25">
      <c r="A10" s="23">
        <v>3</v>
      </c>
      <c r="B10" s="230" t="s">
        <v>9</v>
      </c>
      <c r="C10" s="152">
        <v>0.5</v>
      </c>
      <c r="D10" s="152"/>
      <c r="E10" s="23">
        <v>52000</v>
      </c>
      <c r="F10" s="23"/>
      <c r="G10" s="171">
        <v>0</v>
      </c>
      <c r="H10" s="278">
        <f t="shared" si="0"/>
        <v>52000</v>
      </c>
    </row>
    <row r="11" spans="1:9" s="8" customFormat="1" ht="17.25" customHeight="1" x14ac:dyDescent="0.25">
      <c r="A11" s="23">
        <v>4</v>
      </c>
      <c r="B11" s="230" t="s">
        <v>51</v>
      </c>
      <c r="C11" s="152">
        <v>0.5</v>
      </c>
      <c r="D11" s="152"/>
      <c r="E11" s="23">
        <v>52000</v>
      </c>
      <c r="F11" s="23"/>
      <c r="G11" s="171">
        <v>0</v>
      </c>
      <c r="H11" s="278">
        <f t="shared" si="0"/>
        <v>52000</v>
      </c>
    </row>
    <row r="12" spans="1:9" s="8" customFormat="1" ht="17.25" customHeight="1" x14ac:dyDescent="0.25">
      <c r="A12" s="23">
        <v>5</v>
      </c>
      <c r="B12" s="230" t="s">
        <v>45</v>
      </c>
      <c r="C12" s="152">
        <v>1</v>
      </c>
      <c r="D12" s="152"/>
      <c r="E12" s="23">
        <v>95700</v>
      </c>
      <c r="F12" s="23"/>
      <c r="G12" s="171">
        <v>8000</v>
      </c>
      <c r="H12" s="278">
        <f t="shared" si="0"/>
        <v>103700</v>
      </c>
    </row>
    <row r="13" spans="1:9" s="8" customFormat="1" ht="17.25" customHeight="1" x14ac:dyDescent="0.25">
      <c r="A13" s="23">
        <v>6</v>
      </c>
      <c r="B13" s="230" t="s">
        <v>47</v>
      </c>
      <c r="C13" s="152">
        <v>1</v>
      </c>
      <c r="D13" s="152"/>
      <c r="E13" s="23">
        <v>95700</v>
      </c>
      <c r="F13" s="23"/>
      <c r="G13" s="171">
        <v>8000</v>
      </c>
      <c r="H13" s="278">
        <f t="shared" si="0"/>
        <v>103700</v>
      </c>
    </row>
    <row r="14" spans="1:9" s="8" customFormat="1" ht="17.25" customHeight="1" x14ac:dyDescent="0.25">
      <c r="A14" s="282">
        <v>7</v>
      </c>
      <c r="B14" s="283" t="s">
        <v>46</v>
      </c>
      <c r="C14" s="284">
        <v>1</v>
      </c>
      <c r="D14" s="284"/>
      <c r="E14" s="282">
        <v>95700</v>
      </c>
      <c r="F14" s="282"/>
      <c r="G14" s="285">
        <v>8000</v>
      </c>
      <c r="H14" s="285">
        <f t="shared" si="0"/>
        <v>103700</v>
      </c>
    </row>
    <row r="15" spans="1:9" s="8" customFormat="1" ht="17.25" customHeight="1" x14ac:dyDescent="0.25">
      <c r="A15" s="23">
        <v>8</v>
      </c>
      <c r="B15" s="230" t="s">
        <v>52</v>
      </c>
      <c r="C15" s="152">
        <v>1</v>
      </c>
      <c r="D15" s="152"/>
      <c r="E15" s="23">
        <v>104000</v>
      </c>
      <c r="F15" s="23"/>
      <c r="G15" s="171">
        <v>8000</v>
      </c>
      <c r="H15" s="278">
        <f t="shared" si="0"/>
        <v>112000</v>
      </c>
    </row>
    <row r="16" spans="1:9" s="8" customFormat="1" ht="54.6" customHeight="1" x14ac:dyDescent="0.25">
      <c r="A16" s="23">
        <v>9</v>
      </c>
      <c r="B16" s="230" t="s">
        <v>251</v>
      </c>
      <c r="C16" s="152">
        <v>0.5</v>
      </c>
      <c r="D16" s="152"/>
      <c r="E16" s="23">
        <v>52000</v>
      </c>
      <c r="F16" s="23"/>
      <c r="G16" s="171">
        <v>4000</v>
      </c>
      <c r="H16" s="278">
        <f t="shared" si="0"/>
        <v>56000</v>
      </c>
    </row>
    <row r="17" spans="1:12" s="8" customFormat="1" ht="17.25" customHeight="1" x14ac:dyDescent="0.25">
      <c r="A17" s="23">
        <v>10</v>
      </c>
      <c r="B17" s="230" t="s">
        <v>31</v>
      </c>
      <c r="C17" s="152">
        <v>0.5</v>
      </c>
      <c r="D17" s="152"/>
      <c r="E17" s="23">
        <v>47850</v>
      </c>
      <c r="F17" s="23"/>
      <c r="G17" s="171">
        <v>4000</v>
      </c>
      <c r="H17" s="278">
        <f t="shared" si="0"/>
        <v>51850</v>
      </c>
    </row>
    <row r="18" spans="1:12" s="8" customFormat="1" ht="17.25" customHeight="1" x14ac:dyDescent="0.25">
      <c r="A18" s="23">
        <v>11</v>
      </c>
      <c r="B18" s="230" t="s">
        <v>15</v>
      </c>
      <c r="C18" s="152">
        <v>0.5</v>
      </c>
      <c r="D18" s="152"/>
      <c r="E18" s="23">
        <v>47850</v>
      </c>
      <c r="F18" s="23"/>
      <c r="G18" s="171">
        <v>4000</v>
      </c>
      <c r="H18" s="278">
        <f t="shared" si="0"/>
        <v>51850</v>
      </c>
    </row>
    <row r="19" spans="1:12" s="8" customFormat="1" ht="17.25" customHeight="1" x14ac:dyDescent="0.25">
      <c r="A19" s="23">
        <v>11</v>
      </c>
      <c r="B19" s="230" t="s">
        <v>22</v>
      </c>
      <c r="C19" s="152">
        <v>0.5</v>
      </c>
      <c r="D19" s="152"/>
      <c r="E19" s="23">
        <v>47850</v>
      </c>
      <c r="F19" s="23"/>
      <c r="G19" s="171">
        <v>4000</v>
      </c>
      <c r="H19" s="278">
        <f t="shared" si="0"/>
        <v>51850</v>
      </c>
    </row>
    <row r="20" spans="1:12" s="8" customFormat="1" ht="17.25" customHeight="1" x14ac:dyDescent="0.25">
      <c r="A20" s="23">
        <v>12</v>
      </c>
      <c r="B20" s="171" t="s">
        <v>48</v>
      </c>
      <c r="C20" s="23">
        <v>0.5</v>
      </c>
      <c r="D20" s="23"/>
      <c r="E20" s="23">
        <v>52000</v>
      </c>
      <c r="F20" s="23"/>
      <c r="G20" s="171">
        <v>4000</v>
      </c>
      <c r="H20" s="278">
        <f t="shared" si="0"/>
        <v>56000</v>
      </c>
    </row>
    <row r="21" spans="1:12" s="8" customFormat="1" ht="17.25" customHeight="1" x14ac:dyDescent="0.25">
      <c r="A21" s="23">
        <v>13</v>
      </c>
      <c r="B21" s="230" t="s">
        <v>233</v>
      </c>
      <c r="C21" s="51">
        <v>1</v>
      </c>
      <c r="D21" s="23"/>
      <c r="E21" s="23">
        <v>104000</v>
      </c>
      <c r="F21" s="23"/>
      <c r="G21" s="171">
        <v>8000</v>
      </c>
      <c r="H21" s="278">
        <f t="shared" si="0"/>
        <v>112000</v>
      </c>
    </row>
    <row r="22" spans="1:12" s="8" customFormat="1" ht="17.25" customHeight="1" x14ac:dyDescent="0.25">
      <c r="A22" s="23">
        <v>14</v>
      </c>
      <c r="B22" s="230" t="s">
        <v>14</v>
      </c>
      <c r="C22" s="51">
        <v>0.5</v>
      </c>
      <c r="D22" s="23"/>
      <c r="E22" s="23">
        <v>52000</v>
      </c>
      <c r="F22" s="23"/>
      <c r="G22" s="171">
        <v>4000</v>
      </c>
      <c r="H22" s="278">
        <f t="shared" si="0"/>
        <v>56000</v>
      </c>
    </row>
    <row r="23" spans="1:12" s="8" customFormat="1" ht="17.25" customHeight="1" x14ac:dyDescent="0.25">
      <c r="A23" s="23">
        <v>15</v>
      </c>
      <c r="B23" s="230" t="s">
        <v>53</v>
      </c>
      <c r="C23" s="23">
        <v>0.5</v>
      </c>
      <c r="D23" s="23"/>
      <c r="E23" s="23">
        <v>52000</v>
      </c>
      <c r="F23" s="23"/>
      <c r="G23" s="171">
        <v>4000</v>
      </c>
      <c r="H23" s="278">
        <f t="shared" si="0"/>
        <v>56000</v>
      </c>
    </row>
    <row r="24" spans="1:12" s="8" customFormat="1" ht="17.25" customHeight="1" x14ac:dyDescent="0.25">
      <c r="A24" s="24">
        <v>16</v>
      </c>
      <c r="B24" s="279" t="s">
        <v>53</v>
      </c>
      <c r="C24" s="24">
        <v>0.5</v>
      </c>
      <c r="D24" s="24"/>
      <c r="E24" s="24">
        <v>52000</v>
      </c>
      <c r="F24" s="24"/>
      <c r="G24" s="280">
        <v>4000</v>
      </c>
      <c r="H24" s="281">
        <f>E24+G24</f>
        <v>56000</v>
      </c>
    </row>
    <row r="25" spans="1:12" s="8" customFormat="1" ht="17.25" customHeight="1" x14ac:dyDescent="0.25">
      <c r="A25" s="23">
        <v>17</v>
      </c>
      <c r="B25" s="230" t="s">
        <v>36</v>
      </c>
      <c r="C25" s="23">
        <v>1</v>
      </c>
      <c r="D25" s="23"/>
      <c r="E25" s="23">
        <v>104000</v>
      </c>
      <c r="F25" s="23"/>
      <c r="G25" s="171">
        <v>8000</v>
      </c>
      <c r="H25" s="278">
        <f>E25+G25</f>
        <v>112000</v>
      </c>
    </row>
    <row r="26" spans="1:12" s="8" customFormat="1" ht="35.450000000000003" customHeight="1" x14ac:dyDescent="0.25">
      <c r="A26" s="23">
        <v>18</v>
      </c>
      <c r="B26" s="230" t="s">
        <v>178</v>
      </c>
      <c r="C26" s="23">
        <v>1</v>
      </c>
      <c r="D26" s="23"/>
      <c r="E26" s="23">
        <v>104000</v>
      </c>
      <c r="F26" s="23"/>
      <c r="G26" s="171">
        <v>8000</v>
      </c>
      <c r="H26" s="278">
        <f>E26+G26</f>
        <v>112000</v>
      </c>
    </row>
    <row r="27" spans="1:12" s="8" customFormat="1" ht="35.450000000000003" customHeight="1" x14ac:dyDescent="0.25">
      <c r="A27" s="23">
        <v>19</v>
      </c>
      <c r="B27" s="230" t="s">
        <v>252</v>
      </c>
      <c r="C27" s="23">
        <v>1</v>
      </c>
      <c r="D27" s="23"/>
      <c r="E27" s="23">
        <v>104000</v>
      </c>
      <c r="F27" s="23"/>
      <c r="G27" s="171">
        <v>8000</v>
      </c>
      <c r="H27" s="278">
        <f>E27+G27</f>
        <v>112000</v>
      </c>
    </row>
    <row r="28" spans="1:12" s="8" customFormat="1" ht="21" customHeight="1" thickBot="1" x14ac:dyDescent="0.3">
      <c r="A28" s="153"/>
      <c r="B28" s="154" t="s">
        <v>85</v>
      </c>
      <c r="C28" s="155">
        <f>SUM(C8:C27)</f>
        <v>14.5</v>
      </c>
      <c r="D28" s="155"/>
      <c r="E28" s="155">
        <f>SUM(E8:E27)</f>
        <v>1502500</v>
      </c>
      <c r="F28" s="155"/>
      <c r="G28" s="261">
        <f>SUM(G8:G27)</f>
        <v>104000</v>
      </c>
      <c r="H28" s="157">
        <f>SUM(H8:H27)</f>
        <v>1606500</v>
      </c>
      <c r="I28" s="25"/>
    </row>
    <row r="29" spans="1:12" s="8" customFormat="1" ht="15.75" customHeight="1" thickBot="1" x14ac:dyDescent="0.3">
      <c r="A29" s="115"/>
      <c r="B29" s="121"/>
      <c r="C29" s="119"/>
      <c r="D29" s="119"/>
      <c r="E29" s="119"/>
      <c r="F29" s="119"/>
      <c r="G29" s="119"/>
      <c r="H29" s="120"/>
      <c r="I29" s="52"/>
    </row>
    <row r="30" spans="1:12" s="8" customFormat="1" ht="16.5" customHeight="1" thickBot="1" x14ac:dyDescent="0.3">
      <c r="A30" s="111"/>
      <c r="B30" s="217" t="s">
        <v>49</v>
      </c>
      <c r="C30" s="214"/>
      <c r="D30" s="215">
        <v>430</v>
      </c>
      <c r="E30" s="215">
        <v>2092196</v>
      </c>
      <c r="F30" s="215">
        <v>4539</v>
      </c>
      <c r="G30" s="215">
        <v>208181</v>
      </c>
      <c r="H30" s="216">
        <f>E30+G30</f>
        <v>2300377</v>
      </c>
      <c r="I30" s="14"/>
      <c r="L30" s="123" t="s">
        <v>66</v>
      </c>
    </row>
    <row r="31" spans="1:12" s="8" customFormat="1" ht="20.25" customHeight="1" thickBot="1" x14ac:dyDescent="0.3">
      <c r="A31" s="111"/>
      <c r="B31" s="109" t="s">
        <v>86</v>
      </c>
      <c r="C31" s="122"/>
      <c r="D31" s="108"/>
      <c r="E31" s="108">
        <f>E30+E28</f>
        <v>3594696</v>
      </c>
      <c r="F31" s="108">
        <v>4539</v>
      </c>
      <c r="G31" s="108">
        <f>G30+G28</f>
        <v>312181</v>
      </c>
      <c r="H31" s="109">
        <f>H30+H28</f>
        <v>3906877</v>
      </c>
      <c r="I31" s="25"/>
    </row>
    <row r="32" spans="1:12" s="13" customFormat="1" ht="24" customHeight="1" x14ac:dyDescent="0.25">
      <c r="A32" s="297" t="s">
        <v>185</v>
      </c>
      <c r="B32" s="297"/>
      <c r="C32" s="297"/>
      <c r="D32" s="297"/>
      <c r="E32" s="297"/>
      <c r="F32" s="297"/>
      <c r="G32" s="297"/>
      <c r="H32" s="79"/>
    </row>
    <row r="33" spans="1:13" s="14" customFormat="1" x14ac:dyDescent="0.25">
      <c r="A33" s="72"/>
      <c r="B33" s="72" t="s">
        <v>93</v>
      </c>
    </row>
    <row r="34" spans="1:13" s="13" customFormat="1" ht="21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</row>
    <row r="35" spans="1:13" s="13" customFormat="1" ht="17.25" customHeight="1" x14ac:dyDescent="0.25">
      <c r="A35" s="60"/>
      <c r="B35" s="72" t="s">
        <v>94</v>
      </c>
    </row>
    <row r="36" spans="1:13" customFormat="1" x14ac:dyDescent="0.25">
      <c r="A36" s="16"/>
      <c r="B36" s="16"/>
      <c r="C36" s="16"/>
      <c r="D36" s="16"/>
      <c r="E36" s="313"/>
      <c r="F36" s="313"/>
      <c r="G36" s="313"/>
      <c r="H36" s="313"/>
    </row>
    <row r="37" spans="1:13" x14ac:dyDescent="0.25">
      <c r="E37" s="5"/>
      <c r="F37" s="5"/>
      <c r="G37" s="5"/>
      <c r="H37" s="5"/>
    </row>
    <row r="38" spans="1:13" x14ac:dyDescent="0.25">
      <c r="E38" s="5"/>
      <c r="F38" s="5"/>
      <c r="G38" s="5"/>
      <c r="H38" s="5"/>
    </row>
    <row r="42" spans="1:13" x14ac:dyDescent="0.25">
      <c r="M42" s="7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M12" sqref="M12"/>
    </sheetView>
  </sheetViews>
  <sheetFormatPr defaultColWidth="9.140625" defaultRowHeight="15.75" x14ac:dyDescent="0.25"/>
  <cols>
    <col min="1" max="1" width="5.42578125" style="16" customWidth="1"/>
    <col min="2" max="2" width="20" style="16" customWidth="1"/>
    <col min="3" max="4" width="10" style="19" customWidth="1"/>
    <col min="5" max="5" width="13.140625" style="16" customWidth="1"/>
    <col min="6" max="6" width="17.7109375" style="16" customWidth="1"/>
    <col min="7" max="7" width="16.5703125" style="16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5"/>
      <c r="B1" s="45"/>
      <c r="C1" s="53" t="s">
        <v>59</v>
      </c>
      <c r="D1" s="53"/>
      <c r="E1" s="16"/>
      <c r="F1" s="298" t="s">
        <v>62</v>
      </c>
      <c r="G1" s="298"/>
      <c r="H1" s="298"/>
      <c r="I1" s="298"/>
    </row>
    <row r="2" spans="1:10" s="29" customFormat="1" ht="18.75" customHeight="1" x14ac:dyDescent="0.3">
      <c r="A2" s="31"/>
      <c r="B2" s="14"/>
      <c r="C2" s="70"/>
      <c r="D2" s="70"/>
      <c r="E2" s="319" t="s">
        <v>92</v>
      </c>
      <c r="F2" s="319"/>
      <c r="G2" s="319"/>
      <c r="H2" s="319"/>
      <c r="I2" s="319"/>
    </row>
    <row r="3" spans="1:10" s="29" customFormat="1" ht="17.25" customHeight="1" x14ac:dyDescent="0.3">
      <c r="A3" s="71"/>
      <c r="B3" s="72"/>
      <c r="C3" s="12"/>
      <c r="D3" s="12"/>
      <c r="E3" s="60"/>
      <c r="F3" s="300" t="s">
        <v>248</v>
      </c>
      <c r="G3" s="300"/>
      <c r="H3" s="300"/>
      <c r="I3" s="300"/>
    </row>
    <row r="4" spans="1:10" customFormat="1" ht="18" x14ac:dyDescent="0.25">
      <c r="A4" s="320" t="s">
        <v>0</v>
      </c>
      <c r="B4" s="320"/>
      <c r="C4" s="320"/>
      <c r="D4" s="320"/>
      <c r="E4" s="320"/>
      <c r="F4" s="320"/>
      <c r="G4" s="320"/>
      <c r="H4" s="320"/>
      <c r="I4" s="320"/>
      <c r="J4" s="320"/>
    </row>
    <row r="5" spans="1:10" s="8" customFormat="1" x14ac:dyDescent="0.25">
      <c r="A5" s="331" t="s">
        <v>223</v>
      </c>
      <c r="B5" s="331"/>
      <c r="C5" s="331"/>
      <c r="D5" s="331"/>
      <c r="E5" s="331"/>
      <c r="F5" s="331"/>
      <c r="G5" s="331"/>
      <c r="H5" s="80"/>
      <c r="I5" s="80"/>
    </row>
    <row r="6" spans="1:10" s="8" customFormat="1" ht="3.75" customHeight="1" thickBot="1" x14ac:dyDescent="0.3">
      <c r="A6" s="25"/>
      <c r="B6" s="25"/>
      <c r="C6" s="27"/>
      <c r="D6" s="27"/>
      <c r="E6" s="25"/>
      <c r="F6" s="25"/>
      <c r="G6" s="25"/>
    </row>
    <row r="7" spans="1:10" s="6" customFormat="1" ht="145.9" customHeight="1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x14ac:dyDescent="0.25">
      <c r="A8" s="26">
        <v>1</v>
      </c>
      <c r="B8" s="18" t="s">
        <v>24</v>
      </c>
      <c r="C8" s="36">
        <v>1</v>
      </c>
      <c r="D8" s="36">
        <v>100000</v>
      </c>
      <c r="E8" s="18">
        <v>100000</v>
      </c>
      <c r="F8" s="18">
        <v>8000</v>
      </c>
      <c r="G8" s="69">
        <f>+F8+E8</f>
        <v>108000</v>
      </c>
      <c r="H8" s="74">
        <f>G8*2/3</f>
        <v>72000</v>
      </c>
      <c r="I8" s="34">
        <f>H8</f>
        <v>72000</v>
      </c>
    </row>
    <row r="9" spans="1:10" s="8" customFormat="1" x14ac:dyDescent="0.2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x14ac:dyDescent="0.2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x14ac:dyDescent="0.25">
      <c r="A11" s="330" t="s">
        <v>16</v>
      </c>
      <c r="B11" s="330"/>
      <c r="C11" s="218">
        <f t="shared" ref="C11:I11" si="2">SUM(C8:C10)</f>
        <v>2</v>
      </c>
      <c r="D11" s="21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6">
        <f t="shared" si="2"/>
        <v>179850</v>
      </c>
    </row>
    <row r="12" spans="1:10" s="13" customFormat="1" ht="27.75" customHeight="1" x14ac:dyDescent="0.25">
      <c r="A12" s="297" t="s">
        <v>184</v>
      </c>
      <c r="B12" s="297"/>
      <c r="C12" s="297"/>
      <c r="D12" s="297"/>
      <c r="E12" s="297"/>
      <c r="F12" s="297"/>
      <c r="G12" s="297"/>
      <c r="H12" s="79"/>
      <c r="I12" s="79"/>
    </row>
    <row r="13" spans="1:10" s="14" customFormat="1" x14ac:dyDescent="0.25">
      <c r="A13" s="72"/>
      <c r="B13" s="72" t="s">
        <v>93</v>
      </c>
    </row>
    <row r="14" spans="1:10" s="13" customFormat="1" ht="21" customHeight="1" x14ac:dyDescent="0.25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 x14ac:dyDescent="0.25">
      <c r="A15" s="60"/>
      <c r="B15" s="72" t="s">
        <v>94</v>
      </c>
    </row>
    <row r="16" spans="1:10" customFormat="1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7"/>
      <c r="B17" s="7"/>
      <c r="C17" s="7"/>
      <c r="D17" s="7"/>
      <c r="E17" s="7"/>
      <c r="F17" s="329"/>
      <c r="G17" s="329"/>
      <c r="H17" s="329"/>
      <c r="I17" s="329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5" zoomScaleNormal="100" workbookViewId="0">
      <selection activeCell="B10" sqref="B10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318"/>
      <c r="B1" s="318"/>
      <c r="C1" s="13"/>
      <c r="D1" s="13"/>
      <c r="E1" s="333" t="s">
        <v>62</v>
      </c>
      <c r="F1" s="333"/>
      <c r="G1" s="333"/>
      <c r="H1" s="96"/>
    </row>
    <row r="2" spans="1:9" s="29" customFormat="1" ht="18.75" customHeight="1" x14ac:dyDescent="0.3">
      <c r="A2" s="84"/>
      <c r="B2" s="337"/>
      <c r="C2" s="337"/>
      <c r="D2" s="167"/>
      <c r="E2" s="338" t="s">
        <v>104</v>
      </c>
      <c r="F2" s="338"/>
      <c r="G2" s="338"/>
      <c r="H2" s="95"/>
    </row>
    <row r="3" spans="1:9" s="29" customFormat="1" ht="18.75" x14ac:dyDescent="0.3">
      <c r="A3" s="43"/>
      <c r="C3" s="86"/>
      <c r="D3" s="86"/>
      <c r="E3" s="334" t="s">
        <v>248</v>
      </c>
      <c r="F3" s="334"/>
      <c r="G3" s="334"/>
      <c r="H3" s="44"/>
      <c r="I3" s="44"/>
    </row>
    <row r="4" spans="1:9" ht="20.25" x14ac:dyDescent="0.25">
      <c r="A4" s="335" t="s">
        <v>54</v>
      </c>
      <c r="B4" s="335"/>
      <c r="C4" s="335"/>
      <c r="D4" s="335"/>
      <c r="E4" s="335"/>
      <c r="F4" s="335"/>
      <c r="G4" s="335"/>
    </row>
    <row r="5" spans="1:9" x14ac:dyDescent="0.25">
      <c r="A5" s="336" t="s">
        <v>128</v>
      </c>
      <c r="B5" s="336"/>
      <c r="C5" s="336"/>
      <c r="D5" s="336"/>
      <c r="E5" s="336"/>
      <c r="F5" s="336"/>
      <c r="G5" s="336"/>
    </row>
    <row r="6" spans="1:9" ht="16.5" thickBot="1" x14ac:dyDescent="0.3"/>
    <row r="7" spans="1:9" s="6" customFormat="1" ht="158.2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17" t="s">
        <v>6</v>
      </c>
    </row>
    <row r="8" spans="1:9" x14ac:dyDescent="0.25">
      <c r="A8" s="34">
        <v>1</v>
      </c>
      <c r="B8" s="171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9" ht="31.5" x14ac:dyDescent="0.25">
      <c r="A9" s="34">
        <v>2</v>
      </c>
      <c r="B9" s="230" t="s">
        <v>103</v>
      </c>
      <c r="C9" s="34">
        <v>0.5</v>
      </c>
      <c r="D9" s="34">
        <v>104000</v>
      </c>
      <c r="E9" s="34">
        <f t="shared" ref="E9:E28" si="0">D9*C9</f>
        <v>52000</v>
      </c>
      <c r="F9" s="32">
        <f t="shared" ref="F9:F28" si="1">8000*C9</f>
        <v>4000</v>
      </c>
      <c r="G9" s="32">
        <f t="shared" ref="G9:G28" si="2">E9+F9</f>
        <v>56000</v>
      </c>
    </row>
    <row r="10" spans="1:9" ht="31.5" x14ac:dyDescent="0.25">
      <c r="A10" s="34">
        <v>3</v>
      </c>
      <c r="B10" s="230" t="s">
        <v>103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  <c r="H10" s="7" t="s">
        <v>255</v>
      </c>
    </row>
    <row r="11" spans="1:9" ht="31.5" x14ac:dyDescent="0.25">
      <c r="A11" s="34">
        <v>4</v>
      </c>
      <c r="B11" s="230" t="s">
        <v>102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9" ht="31.5" x14ac:dyDescent="0.25">
      <c r="A12" s="34">
        <v>5</v>
      </c>
      <c r="B12" s="230" t="s">
        <v>102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9" x14ac:dyDescent="0.25">
      <c r="A13" s="34">
        <v>6</v>
      </c>
      <c r="B13" s="230" t="s">
        <v>240</v>
      </c>
      <c r="C13" s="34">
        <v>0.5</v>
      </c>
      <c r="D13" s="34">
        <v>104000</v>
      </c>
      <c r="E13" s="34">
        <f t="shared" si="0"/>
        <v>52000</v>
      </c>
      <c r="F13" s="32">
        <f t="shared" si="1"/>
        <v>4000</v>
      </c>
      <c r="G13" s="32">
        <f t="shared" si="2"/>
        <v>56000</v>
      </c>
    </row>
    <row r="14" spans="1:9" ht="31.5" x14ac:dyDescent="0.25">
      <c r="A14" s="34">
        <v>7</v>
      </c>
      <c r="B14" s="230" t="s">
        <v>101</v>
      </c>
      <c r="C14" s="34">
        <v>0.5</v>
      </c>
      <c r="D14" s="34">
        <v>104000</v>
      </c>
      <c r="E14" s="34">
        <f t="shared" si="0"/>
        <v>52000</v>
      </c>
      <c r="F14" s="32">
        <f t="shared" si="1"/>
        <v>4000</v>
      </c>
      <c r="G14" s="32">
        <f t="shared" si="2"/>
        <v>56000</v>
      </c>
    </row>
    <row r="15" spans="1:9" ht="31.5" x14ac:dyDescent="0.25">
      <c r="A15" s="34">
        <v>8</v>
      </c>
      <c r="B15" s="230" t="s">
        <v>100</v>
      </c>
      <c r="C15" s="23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9" ht="31.5" x14ac:dyDescent="0.25">
      <c r="A16" s="34">
        <v>9</v>
      </c>
      <c r="B16" s="230" t="s">
        <v>100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x14ac:dyDescent="0.25">
      <c r="A17" s="34">
        <v>10</v>
      </c>
      <c r="B17" s="171" t="s">
        <v>99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171" t="s">
        <v>99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171" t="s">
        <v>98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171" t="s">
        <v>98</v>
      </c>
      <c r="C20" s="9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264" t="s">
        <v>237</v>
      </c>
      <c r="C21" s="9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x14ac:dyDescent="0.25">
      <c r="A22" s="34">
        <v>15</v>
      </c>
      <c r="B22" s="171" t="s">
        <v>97</v>
      </c>
      <c r="C22" s="34">
        <v>0.5</v>
      </c>
      <c r="D22" s="34">
        <v>104000</v>
      </c>
      <c r="E22" s="34">
        <f t="shared" si="0"/>
        <v>52000</v>
      </c>
      <c r="F22" s="32">
        <f t="shared" si="1"/>
        <v>4000</v>
      </c>
      <c r="G22" s="32">
        <f t="shared" si="2"/>
        <v>56000</v>
      </c>
    </row>
    <row r="23" spans="1:7" x14ac:dyDescent="0.25">
      <c r="A23" s="34">
        <v>16</v>
      </c>
      <c r="B23" s="171" t="s">
        <v>96</v>
      </c>
      <c r="C23" s="34">
        <v>0.5</v>
      </c>
      <c r="D23" s="34">
        <v>104000</v>
      </c>
      <c r="E23" s="34">
        <f t="shared" si="0"/>
        <v>52000</v>
      </c>
      <c r="F23" s="32">
        <f t="shared" si="1"/>
        <v>4000</v>
      </c>
      <c r="G23" s="32">
        <f t="shared" si="2"/>
        <v>56000</v>
      </c>
    </row>
    <row r="24" spans="1:7" x14ac:dyDescent="0.25">
      <c r="A24" s="34">
        <v>17</v>
      </c>
      <c r="B24" s="171" t="s">
        <v>96</v>
      </c>
      <c r="C24" s="34">
        <v>0.5</v>
      </c>
      <c r="D24" s="34">
        <v>104000</v>
      </c>
      <c r="E24" s="34">
        <f t="shared" si="0"/>
        <v>52000</v>
      </c>
      <c r="F24" s="32">
        <f t="shared" si="1"/>
        <v>4000</v>
      </c>
      <c r="G24" s="32">
        <f t="shared" si="2"/>
        <v>56000</v>
      </c>
    </row>
    <row r="25" spans="1:7" x14ac:dyDescent="0.25">
      <c r="A25" s="34">
        <v>18</v>
      </c>
      <c r="B25" s="171" t="s">
        <v>114</v>
      </c>
      <c r="C25" s="34">
        <v>0.5</v>
      </c>
      <c r="D25" s="34">
        <v>104000</v>
      </c>
      <c r="E25" s="34">
        <f t="shared" si="0"/>
        <v>52000</v>
      </c>
      <c r="F25" s="32">
        <f t="shared" si="1"/>
        <v>4000</v>
      </c>
      <c r="G25" s="32">
        <f t="shared" si="2"/>
        <v>56000</v>
      </c>
    </row>
    <row r="26" spans="1:7" x14ac:dyDescent="0.25">
      <c r="A26" s="34">
        <v>19</v>
      </c>
      <c r="B26" s="171" t="s">
        <v>125</v>
      </c>
      <c r="C26" s="34">
        <v>0.5</v>
      </c>
      <c r="D26" s="34">
        <v>104000</v>
      </c>
      <c r="E26" s="34">
        <f t="shared" si="0"/>
        <v>52000</v>
      </c>
      <c r="F26" s="32">
        <f t="shared" si="1"/>
        <v>4000</v>
      </c>
      <c r="G26" s="32">
        <f t="shared" si="2"/>
        <v>56000</v>
      </c>
    </row>
    <row r="27" spans="1:7" x14ac:dyDescent="0.25">
      <c r="A27" s="34">
        <v>20</v>
      </c>
      <c r="B27" s="171" t="s">
        <v>126</v>
      </c>
      <c r="C27" s="34">
        <v>0.5</v>
      </c>
      <c r="D27" s="34">
        <v>104000</v>
      </c>
      <c r="E27" s="34">
        <f t="shared" si="0"/>
        <v>52000</v>
      </c>
      <c r="F27" s="32">
        <f t="shared" si="1"/>
        <v>4000</v>
      </c>
      <c r="G27" s="32">
        <f t="shared" si="2"/>
        <v>56000</v>
      </c>
    </row>
    <row r="28" spans="1:7" x14ac:dyDescent="0.25">
      <c r="A28" s="34">
        <v>21</v>
      </c>
      <c r="B28" s="171" t="s">
        <v>127</v>
      </c>
      <c r="C28" s="34">
        <v>0.5</v>
      </c>
      <c r="D28" s="34">
        <v>104000</v>
      </c>
      <c r="E28" s="34">
        <f t="shared" si="0"/>
        <v>52000</v>
      </c>
      <c r="F28" s="32">
        <f t="shared" si="1"/>
        <v>4000</v>
      </c>
      <c r="G28" s="32">
        <f t="shared" si="2"/>
        <v>56000</v>
      </c>
    </row>
    <row r="29" spans="1:7" s="20" customFormat="1" ht="21.75" customHeight="1" thickBot="1" x14ac:dyDescent="0.3">
      <c r="A29" s="339" t="s">
        <v>16</v>
      </c>
      <c r="B29" s="340"/>
      <c r="C29" s="219">
        <f>SUM(C8:C28)</f>
        <v>11</v>
      </c>
      <c r="D29" s="21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 x14ac:dyDescent="0.25">
      <c r="A30" s="297" t="s">
        <v>186</v>
      </c>
      <c r="B30" s="297"/>
      <c r="C30" s="297"/>
      <c r="D30" s="297"/>
      <c r="E30" s="297"/>
      <c r="F30" s="297"/>
      <c r="G30" s="297"/>
    </row>
    <row r="31" spans="1:7" s="14" customFormat="1" x14ac:dyDescent="0.25">
      <c r="A31" s="72"/>
      <c r="B31" s="72" t="s">
        <v>93</v>
      </c>
    </row>
    <row r="32" spans="1:7" s="13" customFormat="1" x14ac:dyDescent="0.25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 x14ac:dyDescent="0.25">
      <c r="A33" s="60"/>
      <c r="B33" s="72" t="s">
        <v>94</v>
      </c>
    </row>
    <row r="34" spans="1:7" customFormat="1" x14ac:dyDescent="0.25">
      <c r="A34" s="16"/>
      <c r="B34" s="16"/>
      <c r="C34" s="16"/>
      <c r="D34" s="16"/>
      <c r="E34" s="16"/>
      <c r="F34" s="16"/>
      <c r="G34" s="16"/>
    </row>
    <row r="35" spans="1:7" s="13" customFormat="1" x14ac:dyDescent="0.25">
      <c r="A35" s="60"/>
      <c r="B35" s="59"/>
      <c r="C35" s="332"/>
      <c r="D35" s="332"/>
      <c r="E35" s="332"/>
      <c r="F35" s="332"/>
      <c r="G35" s="332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N12" sqref="N12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318"/>
      <c r="B1" s="318"/>
      <c r="C1" s="333" t="s">
        <v>62</v>
      </c>
      <c r="D1" s="333"/>
      <c r="E1" s="333"/>
      <c r="F1" s="333"/>
      <c r="G1" s="333"/>
    </row>
    <row r="2" spans="1:10" s="29" customFormat="1" ht="18.75" customHeight="1" x14ac:dyDescent="0.3">
      <c r="A2" s="84"/>
      <c r="B2" s="85"/>
      <c r="C2" s="337" t="s">
        <v>95</v>
      </c>
      <c r="D2" s="337"/>
      <c r="E2" s="337"/>
      <c r="F2" s="337"/>
      <c r="G2" s="337"/>
    </row>
    <row r="3" spans="1:10" s="29" customFormat="1" ht="18.75" x14ac:dyDescent="0.3">
      <c r="A3" s="43"/>
      <c r="C3" s="86"/>
      <c r="D3" s="86"/>
      <c r="E3" s="334" t="s">
        <v>248</v>
      </c>
      <c r="F3" s="334"/>
      <c r="G3" s="334"/>
      <c r="H3" s="334"/>
      <c r="I3" s="334"/>
      <c r="J3" s="334"/>
    </row>
    <row r="4" spans="1:10" ht="20.25" x14ac:dyDescent="0.25">
      <c r="A4" s="335" t="s">
        <v>54</v>
      </c>
      <c r="B4" s="335"/>
      <c r="C4" s="335"/>
      <c r="D4" s="335"/>
      <c r="E4" s="335"/>
      <c r="F4" s="335"/>
      <c r="G4" s="335"/>
    </row>
    <row r="5" spans="1:10" x14ac:dyDescent="0.25">
      <c r="A5" s="336" t="s">
        <v>105</v>
      </c>
      <c r="B5" s="336"/>
      <c r="C5" s="336"/>
      <c r="D5" s="336"/>
      <c r="E5" s="336"/>
      <c r="F5" s="336"/>
      <c r="G5" s="336"/>
    </row>
    <row r="6" spans="1:10" ht="16.5" thickBot="1" x14ac:dyDescent="0.3"/>
    <row r="7" spans="1:10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163</v>
      </c>
      <c r="F7" s="17" t="s">
        <v>21</v>
      </c>
      <c r="G7" s="17" t="s">
        <v>6</v>
      </c>
    </row>
    <row r="8" spans="1:10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10" ht="31.5" x14ac:dyDescent="0.25">
      <c r="A9" s="34">
        <v>2</v>
      </c>
      <c r="B9" s="39" t="s">
        <v>103</v>
      </c>
      <c r="C9" s="34">
        <v>0.5</v>
      </c>
      <c r="D9" s="34">
        <v>104000</v>
      </c>
      <c r="E9" s="34">
        <f t="shared" ref="E9:E22" si="0">D9*C9</f>
        <v>52000</v>
      </c>
      <c r="F9" s="32">
        <f t="shared" ref="F9:F22" si="1">8000*C9</f>
        <v>4000</v>
      </c>
      <c r="G9" s="32">
        <f t="shared" ref="G9:G22" si="2">E9+F9</f>
        <v>56000</v>
      </c>
    </row>
    <row r="10" spans="1:10" ht="31.5" x14ac:dyDescent="0.25">
      <c r="A10" s="34">
        <v>3</v>
      </c>
      <c r="B10" s="39" t="s">
        <v>103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10" ht="31.5" x14ac:dyDescent="0.25">
      <c r="A11" s="34">
        <v>4</v>
      </c>
      <c r="B11" s="39" t="s">
        <v>102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10" ht="31.5" x14ac:dyDescent="0.25">
      <c r="A12" s="34">
        <v>5</v>
      </c>
      <c r="B12" s="39" t="s">
        <v>102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10" s="181" customFormat="1" ht="31.5" x14ac:dyDescent="0.25">
      <c r="A13" s="34">
        <v>6</v>
      </c>
      <c r="B13" s="180" t="s">
        <v>190</v>
      </c>
      <c r="C13" s="37">
        <v>1</v>
      </c>
      <c r="D13" s="37">
        <v>104000</v>
      </c>
      <c r="E13" s="34">
        <f t="shared" si="0"/>
        <v>104000</v>
      </c>
      <c r="F13" s="58">
        <f t="shared" si="1"/>
        <v>8000</v>
      </c>
      <c r="G13" s="58">
        <f t="shared" si="2"/>
        <v>112000</v>
      </c>
    </row>
    <row r="14" spans="1:10" s="181" customFormat="1" ht="31.5" x14ac:dyDescent="0.25">
      <c r="A14" s="37">
        <v>7</v>
      </c>
      <c r="B14" s="180" t="s">
        <v>209</v>
      </c>
      <c r="C14" s="37">
        <v>1</v>
      </c>
      <c r="D14" s="37">
        <v>104000</v>
      </c>
      <c r="E14" s="37">
        <f t="shared" si="0"/>
        <v>104000</v>
      </c>
      <c r="F14" s="58">
        <f t="shared" si="1"/>
        <v>8000</v>
      </c>
      <c r="G14" s="58">
        <f t="shared" si="2"/>
        <v>112000</v>
      </c>
    </row>
    <row r="15" spans="1:10" ht="47.25" x14ac:dyDescent="0.25">
      <c r="A15" s="34">
        <v>8</v>
      </c>
      <c r="B15" s="39" t="s">
        <v>101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10" ht="31.5" x14ac:dyDescent="0.25">
      <c r="A16" s="34">
        <v>9</v>
      </c>
      <c r="B16" s="39" t="s">
        <v>100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ht="31.5" x14ac:dyDescent="0.25">
      <c r="A17" s="34">
        <v>10</v>
      </c>
      <c r="B17" s="39" t="s">
        <v>100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99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99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98</v>
      </c>
      <c r="C20" s="3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32" t="s">
        <v>98</v>
      </c>
      <c r="C21" s="3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ht="16.5" thickBot="1" x14ac:dyDescent="0.3">
      <c r="A22" s="34">
        <v>15</v>
      </c>
      <c r="B22" s="49" t="s">
        <v>15</v>
      </c>
      <c r="C22" s="34">
        <v>1</v>
      </c>
      <c r="D22" s="34">
        <v>104000</v>
      </c>
      <c r="E22" s="34">
        <f t="shared" si="0"/>
        <v>104000</v>
      </c>
      <c r="F22" s="32">
        <f t="shared" si="1"/>
        <v>8000</v>
      </c>
      <c r="G22" s="32">
        <f t="shared" si="2"/>
        <v>112000</v>
      </c>
    </row>
    <row r="23" spans="1:7" s="20" customFormat="1" ht="33" customHeight="1" thickBot="1" x14ac:dyDescent="0.3">
      <c r="A23" s="341" t="s">
        <v>16</v>
      </c>
      <c r="B23" s="342"/>
      <c r="C23" s="92">
        <f>SUM(C8:C22)</f>
        <v>9.5</v>
      </c>
      <c r="D23" s="92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 x14ac:dyDescent="0.25">
      <c r="A24" s="297" t="s">
        <v>187</v>
      </c>
      <c r="B24" s="297"/>
      <c r="C24" s="297"/>
      <c r="D24" s="297"/>
      <c r="E24" s="297"/>
      <c r="F24" s="297"/>
      <c r="G24" s="297"/>
    </row>
    <row r="25" spans="1:7" s="14" customFormat="1" x14ac:dyDescent="0.25">
      <c r="A25" s="72"/>
      <c r="B25" s="72" t="s">
        <v>93</v>
      </c>
    </row>
    <row r="26" spans="1:7" s="13" customFormat="1" x14ac:dyDescent="0.25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 x14ac:dyDescent="0.25">
      <c r="A27" s="60"/>
      <c r="B27" s="72" t="s">
        <v>94</v>
      </c>
    </row>
    <row r="28" spans="1:7" customFormat="1" x14ac:dyDescent="0.25">
      <c r="A28" s="16"/>
      <c r="B28" s="16"/>
      <c r="C28" s="16"/>
      <c r="D28" s="16"/>
      <c r="E28" s="16"/>
      <c r="F28" s="16"/>
      <c r="G28" s="16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zoomScaleNormal="100" workbookViewId="0">
      <selection activeCell="K6" sqref="K6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44" t="s">
        <v>62</v>
      </c>
      <c r="H1" s="344"/>
      <c r="I1" s="344"/>
    </row>
    <row r="2" spans="1:9" x14ac:dyDescent="0.25">
      <c r="G2" s="344" t="s">
        <v>95</v>
      </c>
      <c r="H2" s="344"/>
      <c r="I2" s="344"/>
    </row>
    <row r="3" spans="1:9" x14ac:dyDescent="0.25">
      <c r="G3" s="334" t="s">
        <v>248</v>
      </c>
      <c r="H3" s="334"/>
      <c r="I3" s="334"/>
    </row>
    <row r="4" spans="1:9" ht="18" x14ac:dyDescent="0.25">
      <c r="A4" s="320" t="s">
        <v>0</v>
      </c>
      <c r="B4" s="320"/>
      <c r="C4" s="320"/>
      <c r="D4" s="320"/>
      <c r="E4" s="320"/>
      <c r="F4" s="320"/>
      <c r="G4" s="320"/>
      <c r="H4" s="320"/>
      <c r="I4" s="320"/>
    </row>
    <row r="5" spans="1:9" ht="16.5" thickBot="1" x14ac:dyDescent="0.3">
      <c r="A5" s="343" t="s">
        <v>58</v>
      </c>
      <c r="B5" s="343"/>
      <c r="C5" s="343"/>
      <c r="D5" s="343"/>
      <c r="E5" s="343"/>
      <c r="F5" s="343"/>
      <c r="G5" s="343"/>
      <c r="H5" s="343"/>
      <c r="I5" s="343"/>
    </row>
    <row r="6" spans="1:9" ht="126.75" thickBot="1" x14ac:dyDescent="0.3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113</v>
      </c>
      <c r="G6" s="17" t="s">
        <v>109</v>
      </c>
      <c r="H6" s="17" t="s">
        <v>5</v>
      </c>
      <c r="I6" s="17" t="s">
        <v>6</v>
      </c>
    </row>
    <row r="7" spans="1:9" ht="19.5" customHeight="1" x14ac:dyDescent="0.25">
      <c r="A7" s="34">
        <v>1</v>
      </c>
      <c r="B7" s="32" t="s">
        <v>7</v>
      </c>
      <c r="C7" s="34">
        <v>1</v>
      </c>
      <c r="D7" s="38">
        <v>135000</v>
      </c>
      <c r="E7" s="38"/>
      <c r="F7" s="38"/>
      <c r="G7" s="38"/>
      <c r="H7" s="38">
        <v>8000</v>
      </c>
      <c r="I7" s="87">
        <f t="shared" ref="I7:I14" si="0">+H7+D7</f>
        <v>143000</v>
      </c>
    </row>
    <row r="8" spans="1:9" ht="19.5" customHeight="1" x14ac:dyDescent="0.25">
      <c r="A8" s="34">
        <v>2</v>
      </c>
      <c r="B8" s="32" t="s">
        <v>8</v>
      </c>
      <c r="C8" s="34">
        <v>1</v>
      </c>
      <c r="D8" s="38">
        <v>104000</v>
      </c>
      <c r="E8" s="38"/>
      <c r="F8" s="38"/>
      <c r="G8" s="38"/>
      <c r="H8" s="38">
        <v>8000</v>
      </c>
      <c r="I8" s="87">
        <f t="shared" si="0"/>
        <v>112000</v>
      </c>
    </row>
    <row r="9" spans="1:9" ht="19.5" customHeight="1" x14ac:dyDescent="0.25">
      <c r="A9" s="34">
        <v>3</v>
      </c>
      <c r="B9" s="39" t="s">
        <v>9</v>
      </c>
      <c r="C9" s="34">
        <v>1</v>
      </c>
      <c r="D9" s="88">
        <v>104000</v>
      </c>
      <c r="E9" s="88"/>
      <c r="F9" s="88"/>
      <c r="G9" s="88"/>
      <c r="H9" s="89">
        <v>8000</v>
      </c>
      <c r="I9" s="87">
        <v>103700</v>
      </c>
    </row>
    <row r="10" spans="1:9" ht="19.5" customHeight="1" x14ac:dyDescent="0.25">
      <c r="A10" s="34">
        <v>4</v>
      </c>
      <c r="B10" s="32" t="s">
        <v>10</v>
      </c>
      <c r="C10" s="34">
        <v>1</v>
      </c>
      <c r="D10" s="89">
        <v>95700</v>
      </c>
      <c r="E10" s="89"/>
      <c r="F10" s="89"/>
      <c r="G10" s="89"/>
      <c r="H10" s="89">
        <v>8000</v>
      </c>
      <c r="I10" s="87">
        <f t="shared" si="0"/>
        <v>103700</v>
      </c>
    </row>
    <row r="11" spans="1:9" ht="19.5" customHeight="1" x14ac:dyDescent="0.25">
      <c r="A11" s="34">
        <v>5</v>
      </c>
      <c r="B11" s="32" t="s">
        <v>11</v>
      </c>
      <c r="C11" s="34">
        <v>1</v>
      </c>
      <c r="D11" s="89">
        <v>95700</v>
      </c>
      <c r="E11" s="89"/>
      <c r="F11" s="89"/>
      <c r="G11" s="89"/>
      <c r="H11" s="89">
        <v>8000</v>
      </c>
      <c r="I11" s="87">
        <f t="shared" si="0"/>
        <v>103700</v>
      </c>
    </row>
    <row r="12" spans="1:9" ht="19.5" customHeight="1" x14ac:dyDescent="0.25">
      <c r="A12" s="34">
        <v>6</v>
      </c>
      <c r="B12" s="32" t="s">
        <v>12</v>
      </c>
      <c r="C12" s="34">
        <v>1</v>
      </c>
      <c r="D12" s="89">
        <v>95700</v>
      </c>
      <c r="E12" s="89"/>
      <c r="F12" s="89"/>
      <c r="G12" s="89"/>
      <c r="H12" s="89">
        <v>8000</v>
      </c>
      <c r="I12" s="87">
        <f t="shared" si="0"/>
        <v>103700</v>
      </c>
    </row>
    <row r="13" spans="1:9" ht="19.5" customHeight="1" x14ac:dyDescent="0.25">
      <c r="A13" s="34">
        <v>7</v>
      </c>
      <c r="B13" s="32" t="s">
        <v>12</v>
      </c>
      <c r="C13" s="34">
        <v>1</v>
      </c>
      <c r="D13" s="88">
        <v>104000</v>
      </c>
      <c r="E13" s="88"/>
      <c r="F13" s="88"/>
      <c r="G13" s="88"/>
      <c r="H13" s="89">
        <v>8000</v>
      </c>
      <c r="I13" s="87">
        <f t="shared" si="0"/>
        <v>112000</v>
      </c>
    </row>
    <row r="14" spans="1:9" ht="19.5" customHeight="1" thickBot="1" x14ac:dyDescent="0.3">
      <c r="A14" s="94">
        <v>8</v>
      </c>
      <c r="B14" s="93" t="s">
        <v>15</v>
      </c>
      <c r="C14" s="94">
        <v>1</v>
      </c>
      <c r="D14" s="124">
        <v>95700</v>
      </c>
      <c r="E14" s="124"/>
      <c r="F14" s="124"/>
      <c r="G14" s="124"/>
      <c r="H14" s="124">
        <v>8000</v>
      </c>
      <c r="I14" s="125">
        <f t="shared" si="0"/>
        <v>103700</v>
      </c>
    </row>
    <row r="15" spans="1:9" s="8" customFormat="1" ht="23.25" customHeight="1" thickBot="1" x14ac:dyDescent="0.3">
      <c r="A15" s="111"/>
      <c r="B15" s="112" t="s">
        <v>85</v>
      </c>
      <c r="C15" s="113">
        <f>SUM(C7:C14)</f>
        <v>8</v>
      </c>
      <c r="D15" s="116">
        <f>SUM(D7:D14)</f>
        <v>829800</v>
      </c>
      <c r="E15" s="116"/>
      <c r="F15" s="116"/>
      <c r="G15" s="116"/>
      <c r="H15" s="116">
        <f>SUM(H7:H14)</f>
        <v>64000</v>
      </c>
      <c r="I15" s="116">
        <f>SUM(I7:I14)</f>
        <v>885500</v>
      </c>
    </row>
    <row r="16" spans="1:9" s="8" customFormat="1" ht="22.5" customHeight="1" thickBot="1" x14ac:dyDescent="0.3">
      <c r="A16" s="111">
        <v>7</v>
      </c>
      <c r="B16" s="109" t="s">
        <v>49</v>
      </c>
      <c r="C16" s="126"/>
      <c r="D16" s="116">
        <v>957092</v>
      </c>
      <c r="E16" s="127">
        <v>133</v>
      </c>
      <c r="F16" s="113">
        <v>6835.7</v>
      </c>
      <c r="G16" s="113">
        <v>44100</v>
      </c>
      <c r="H16" s="116">
        <v>64000</v>
      </c>
      <c r="I16" s="116">
        <f>D16+H16+G16</f>
        <v>1065192</v>
      </c>
    </row>
    <row r="17" spans="1:9" s="8" customFormat="1" ht="24" customHeight="1" thickBot="1" x14ac:dyDescent="0.3">
      <c r="A17" s="111"/>
      <c r="B17" s="128" t="s">
        <v>87</v>
      </c>
      <c r="C17" s="114"/>
      <c r="D17" s="116">
        <f>D16+D15</f>
        <v>1786892</v>
      </c>
      <c r="E17" s="116">
        <f t="shared" ref="E17:I17" si="1">E16+E15</f>
        <v>133</v>
      </c>
      <c r="F17" s="116">
        <f t="shared" si="1"/>
        <v>6835.7</v>
      </c>
      <c r="G17" s="116">
        <f t="shared" si="1"/>
        <v>44100</v>
      </c>
      <c r="H17" s="116">
        <f t="shared" si="1"/>
        <v>128000</v>
      </c>
      <c r="I17" s="116">
        <f t="shared" si="1"/>
        <v>1950692</v>
      </c>
    </row>
    <row r="18" spans="1:9" s="13" customFormat="1" ht="23.25" customHeight="1" x14ac:dyDescent="0.25">
      <c r="A18" s="297" t="s">
        <v>184</v>
      </c>
      <c r="B18" s="345"/>
      <c r="C18" s="297"/>
      <c r="D18" s="297"/>
      <c r="E18" s="297"/>
      <c r="F18" s="297"/>
      <c r="G18" s="79"/>
      <c r="H18" s="79"/>
      <c r="I18" s="79"/>
    </row>
    <row r="19" spans="1:9" s="14" customFormat="1" ht="15.75" x14ac:dyDescent="0.25">
      <c r="A19" s="72"/>
      <c r="B19" s="72" t="s">
        <v>93</v>
      </c>
    </row>
    <row r="20" spans="1:9" s="13" customFormat="1" ht="15.75" x14ac:dyDescent="0.25">
      <c r="A20" s="79" t="s">
        <v>23</v>
      </c>
      <c r="B20" s="79"/>
      <c r="C20" s="79"/>
      <c r="D20" s="79"/>
      <c r="E20" s="79"/>
      <c r="F20" s="79"/>
      <c r="G20" s="79"/>
      <c r="H20" s="79"/>
      <c r="I20" s="79"/>
    </row>
    <row r="21" spans="1:9" s="13" customFormat="1" ht="15.75" x14ac:dyDescent="0.25">
      <c r="A21" s="60"/>
      <c r="B21" s="72" t="s">
        <v>94</v>
      </c>
    </row>
    <row r="22" spans="1:9" ht="15.75" x14ac:dyDescent="0.25">
      <c r="A22" s="16"/>
      <c r="B22" s="16"/>
      <c r="C22" s="16"/>
      <c r="D22" s="16"/>
      <c r="E22" s="16"/>
      <c r="F22" s="16"/>
    </row>
    <row r="23" spans="1:9" x14ac:dyDescent="0.25">
      <c r="E23" s="296"/>
      <c r="F23" s="296"/>
      <c r="G23" s="296"/>
      <c r="H23" s="296"/>
      <c r="I23" s="296"/>
    </row>
    <row r="24" spans="1:9" ht="15.75" x14ac:dyDescent="0.25">
      <c r="A24" s="19"/>
      <c r="B24" s="19"/>
      <c r="C24" s="19"/>
      <c r="D24" s="19"/>
      <c r="E24" s="19"/>
      <c r="F24" s="19"/>
      <c r="G24" s="19"/>
    </row>
    <row r="25" spans="1:9" ht="15.75" x14ac:dyDescent="0.25">
      <c r="A25" s="19"/>
      <c r="B25" s="19"/>
      <c r="C25" s="19"/>
      <c r="D25" s="19"/>
      <c r="E25" s="19"/>
      <c r="F25" s="19"/>
      <c r="G25" s="19"/>
    </row>
    <row r="26" spans="1:9" ht="15.75" x14ac:dyDescent="0.25">
      <c r="A26" s="19"/>
      <c r="B26" s="19"/>
      <c r="C26" s="19"/>
      <c r="D26" s="19"/>
      <c r="E26" s="19"/>
      <c r="F26" s="19"/>
      <c r="G26" s="19"/>
    </row>
    <row r="27" spans="1:9" ht="15.75" x14ac:dyDescent="0.25">
      <c r="A27" s="19"/>
      <c r="B27" s="19"/>
      <c r="C27" s="19"/>
      <c r="D27" s="19"/>
      <c r="E27" s="19"/>
      <c r="F27" s="19"/>
      <c r="G27" s="19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topLeftCell="A13" zoomScaleNormal="100" workbookViewId="0">
      <selection activeCell="B29" sqref="B29"/>
    </sheetView>
  </sheetViews>
  <sheetFormatPr defaultRowHeight="15.75" x14ac:dyDescent="0.25"/>
  <cols>
    <col min="1" max="1" width="5.7109375" style="19" customWidth="1"/>
    <col min="2" max="2" width="60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7" x14ac:dyDescent="0.25">
      <c r="E1" s="347" t="s">
        <v>62</v>
      </c>
      <c r="F1" s="347"/>
      <c r="G1" s="347"/>
    </row>
    <row r="2" spans="1:7" x14ac:dyDescent="0.25">
      <c r="E2" s="347" t="s">
        <v>92</v>
      </c>
      <c r="F2" s="347"/>
      <c r="G2" s="347"/>
    </row>
    <row r="3" spans="1:7" x14ac:dyDescent="0.25">
      <c r="E3" s="334" t="s">
        <v>248</v>
      </c>
      <c r="F3" s="334"/>
      <c r="G3" s="334"/>
    </row>
    <row r="4" spans="1:7" ht="15" x14ac:dyDescent="0.25">
      <c r="A4" s="348" t="s">
        <v>0</v>
      </c>
      <c r="B4" s="348"/>
      <c r="C4" s="348"/>
      <c r="D4" s="348"/>
      <c r="E4" s="348"/>
      <c r="F4" s="348"/>
      <c r="G4" s="348"/>
    </row>
    <row r="5" spans="1:7" ht="16.5" thickBot="1" x14ac:dyDescent="0.3">
      <c r="A5" s="349" t="s">
        <v>63</v>
      </c>
      <c r="B5" s="349"/>
      <c r="C5" s="349"/>
      <c r="D5" s="349"/>
      <c r="E5" s="349"/>
      <c r="F5" s="349"/>
      <c r="G5" s="349"/>
    </row>
    <row r="6" spans="1:7" ht="111" thickBot="1" x14ac:dyDescent="0.3">
      <c r="A6" s="192" t="s">
        <v>1</v>
      </c>
      <c r="B6" s="192" t="s">
        <v>18</v>
      </c>
      <c r="C6" s="192" t="s">
        <v>19</v>
      </c>
      <c r="D6" s="192" t="s">
        <v>203</v>
      </c>
      <c r="E6" s="192" t="s">
        <v>20</v>
      </c>
      <c r="F6" s="192" t="s">
        <v>5</v>
      </c>
      <c r="G6" s="192" t="s">
        <v>6</v>
      </c>
    </row>
    <row r="7" spans="1:7" ht="18.75" customHeight="1" x14ac:dyDescent="0.25">
      <c r="A7" s="185">
        <v>1</v>
      </c>
      <c r="B7" s="102" t="s">
        <v>24</v>
      </c>
      <c r="C7" s="186">
        <v>1</v>
      </c>
      <c r="D7" s="186">
        <v>140000</v>
      </c>
      <c r="E7" s="187">
        <f>D7*C7</f>
        <v>140000</v>
      </c>
      <c r="F7" s="187">
        <f>C7*8000</f>
        <v>8000</v>
      </c>
      <c r="G7" s="187">
        <f t="shared" ref="G7:G37" si="0">(F7+E7)</f>
        <v>148000</v>
      </c>
    </row>
    <row r="8" spans="1:7" s="188" customFormat="1" ht="18.75" customHeight="1" x14ac:dyDescent="0.25">
      <c r="A8" s="185">
        <v>2</v>
      </c>
      <c r="B8" s="102" t="s">
        <v>192</v>
      </c>
      <c r="C8" s="186">
        <v>1</v>
      </c>
      <c r="D8" s="186">
        <v>104000</v>
      </c>
      <c r="E8" s="187">
        <f t="shared" ref="E8:E37" si="1">D8*C8</f>
        <v>104000</v>
      </c>
      <c r="F8" s="187">
        <f t="shared" ref="F8:F37" si="2">C8*8000</f>
        <v>8000</v>
      </c>
      <c r="G8" s="187">
        <f t="shared" si="0"/>
        <v>112000</v>
      </c>
    </row>
    <row r="9" spans="1:7" ht="18.75" customHeight="1" x14ac:dyDescent="0.25">
      <c r="A9" s="185">
        <v>2</v>
      </c>
      <c r="B9" s="100" t="s">
        <v>25</v>
      </c>
      <c r="C9" s="193">
        <v>1</v>
      </c>
      <c r="D9" s="193">
        <v>95700</v>
      </c>
      <c r="E9" s="187">
        <f t="shared" si="1"/>
        <v>95700</v>
      </c>
      <c r="F9" s="187">
        <f t="shared" si="2"/>
        <v>8000</v>
      </c>
      <c r="G9" s="187">
        <f t="shared" si="0"/>
        <v>103700</v>
      </c>
    </row>
    <row r="10" spans="1:7" ht="18.75" customHeight="1" x14ac:dyDescent="0.25">
      <c r="A10" s="185">
        <v>3</v>
      </c>
      <c r="B10" s="100" t="s">
        <v>11</v>
      </c>
      <c r="C10" s="193">
        <v>1</v>
      </c>
      <c r="D10" s="193">
        <v>95700</v>
      </c>
      <c r="E10" s="187">
        <f t="shared" si="1"/>
        <v>95700</v>
      </c>
      <c r="F10" s="187">
        <f t="shared" si="2"/>
        <v>8000</v>
      </c>
      <c r="G10" s="187">
        <f t="shared" si="0"/>
        <v>103700</v>
      </c>
    </row>
    <row r="11" spans="1:7" ht="18.75" customHeight="1" x14ac:dyDescent="0.25">
      <c r="A11" s="185">
        <v>4</v>
      </c>
      <c r="B11" s="100" t="s">
        <v>108</v>
      </c>
      <c r="C11" s="193">
        <v>1</v>
      </c>
      <c r="D11" s="193">
        <v>95700</v>
      </c>
      <c r="E11" s="187">
        <f t="shared" si="1"/>
        <v>95700</v>
      </c>
      <c r="F11" s="187">
        <f t="shared" si="2"/>
        <v>8000</v>
      </c>
      <c r="G11" s="187">
        <f t="shared" si="0"/>
        <v>103700</v>
      </c>
    </row>
    <row r="12" spans="1:7" ht="18.75" customHeight="1" x14ac:dyDescent="0.25">
      <c r="A12" s="185">
        <v>5</v>
      </c>
      <c r="B12" s="100" t="s">
        <v>211</v>
      </c>
      <c r="C12" s="193">
        <v>1</v>
      </c>
      <c r="D12" s="193">
        <v>95700</v>
      </c>
      <c r="E12" s="187">
        <f t="shared" si="1"/>
        <v>95700</v>
      </c>
      <c r="F12" s="187">
        <f t="shared" si="2"/>
        <v>8000</v>
      </c>
      <c r="G12" s="187">
        <f t="shared" si="0"/>
        <v>103700</v>
      </c>
    </row>
    <row r="13" spans="1:7" s="189" customFormat="1" ht="18.75" customHeight="1" x14ac:dyDescent="0.25">
      <c r="A13" s="185">
        <v>6</v>
      </c>
      <c r="B13" s="100" t="s">
        <v>194</v>
      </c>
      <c r="C13" s="193">
        <v>1</v>
      </c>
      <c r="D13" s="193">
        <v>104000</v>
      </c>
      <c r="E13" s="187">
        <f t="shared" si="1"/>
        <v>104000</v>
      </c>
      <c r="F13" s="187">
        <f t="shared" si="2"/>
        <v>8000</v>
      </c>
      <c r="G13" s="187">
        <f t="shared" si="0"/>
        <v>112000</v>
      </c>
    </row>
    <row r="14" spans="1:7" s="189" customFormat="1" ht="18.75" customHeight="1" x14ac:dyDescent="0.25">
      <c r="A14" s="185">
        <v>7</v>
      </c>
      <c r="B14" s="100" t="s">
        <v>195</v>
      </c>
      <c r="C14" s="193">
        <v>0.75</v>
      </c>
      <c r="D14" s="193">
        <v>104000</v>
      </c>
      <c r="E14" s="187">
        <f t="shared" si="1"/>
        <v>78000</v>
      </c>
      <c r="F14" s="187">
        <f t="shared" si="2"/>
        <v>6000</v>
      </c>
      <c r="G14" s="187">
        <f t="shared" si="0"/>
        <v>84000</v>
      </c>
    </row>
    <row r="15" spans="1:7" ht="18.75" customHeight="1" x14ac:dyDescent="0.25">
      <c r="A15" s="185">
        <v>8</v>
      </c>
      <c r="B15" s="100" t="s">
        <v>212</v>
      </c>
      <c r="C15" s="193">
        <v>1</v>
      </c>
      <c r="D15" s="193">
        <v>104000</v>
      </c>
      <c r="E15" s="187">
        <f t="shared" si="1"/>
        <v>104000</v>
      </c>
      <c r="F15" s="187">
        <f t="shared" si="2"/>
        <v>8000</v>
      </c>
      <c r="G15" s="187">
        <f t="shared" si="0"/>
        <v>112000</v>
      </c>
    </row>
    <row r="16" spans="1:7" s="189" customFormat="1" ht="18.75" customHeight="1" x14ac:dyDescent="0.25">
      <c r="A16" s="185">
        <v>9</v>
      </c>
      <c r="B16" s="100" t="s">
        <v>232</v>
      </c>
      <c r="C16" s="193">
        <v>1</v>
      </c>
      <c r="D16" s="193">
        <v>104000</v>
      </c>
      <c r="E16" s="187">
        <f t="shared" si="1"/>
        <v>104000</v>
      </c>
      <c r="F16" s="187">
        <f t="shared" si="2"/>
        <v>8000</v>
      </c>
      <c r="G16" s="187">
        <f t="shared" si="0"/>
        <v>112000</v>
      </c>
    </row>
    <row r="17" spans="1:7" ht="18.75" customHeight="1" x14ac:dyDescent="0.25">
      <c r="A17" s="185">
        <v>10</v>
      </c>
      <c r="B17" s="262" t="s">
        <v>107</v>
      </c>
      <c r="C17" s="193">
        <v>1</v>
      </c>
      <c r="D17" s="193">
        <v>95700</v>
      </c>
      <c r="E17" s="187">
        <f t="shared" si="1"/>
        <v>95700</v>
      </c>
      <c r="F17" s="187">
        <f t="shared" si="2"/>
        <v>8000</v>
      </c>
      <c r="G17" s="187">
        <f t="shared" si="0"/>
        <v>103700</v>
      </c>
    </row>
    <row r="18" spans="1:7" s="189" customFormat="1" ht="18.75" customHeight="1" x14ac:dyDescent="0.25">
      <c r="A18" s="185">
        <v>11</v>
      </c>
      <c r="B18" s="100" t="s">
        <v>213</v>
      </c>
      <c r="C18" s="193">
        <v>1</v>
      </c>
      <c r="D18" s="193">
        <v>104000</v>
      </c>
      <c r="E18" s="187">
        <f t="shared" si="1"/>
        <v>104000</v>
      </c>
      <c r="F18" s="187">
        <f t="shared" si="2"/>
        <v>8000</v>
      </c>
      <c r="G18" s="187">
        <f t="shared" si="0"/>
        <v>112000</v>
      </c>
    </row>
    <row r="19" spans="1:7" ht="46.15" customHeight="1" x14ac:dyDescent="0.25">
      <c r="A19" s="185">
        <v>12</v>
      </c>
      <c r="B19" s="103" t="s">
        <v>214</v>
      </c>
      <c r="C19" s="193">
        <v>1</v>
      </c>
      <c r="D19" s="193">
        <v>104000</v>
      </c>
      <c r="E19" s="187">
        <f t="shared" si="1"/>
        <v>104000</v>
      </c>
      <c r="F19" s="187">
        <f t="shared" si="2"/>
        <v>8000</v>
      </c>
      <c r="G19" s="187">
        <f t="shared" si="0"/>
        <v>112000</v>
      </c>
    </row>
    <row r="20" spans="1:7" ht="21" customHeight="1" thickBot="1" x14ac:dyDescent="0.3">
      <c r="A20" s="185">
        <v>13</v>
      </c>
      <c r="B20" s="194" t="s">
        <v>106</v>
      </c>
      <c r="C20" s="193">
        <v>1</v>
      </c>
      <c r="D20" s="193">
        <v>95700</v>
      </c>
      <c r="E20" s="187">
        <f t="shared" si="1"/>
        <v>95700</v>
      </c>
      <c r="F20" s="187">
        <f t="shared" si="2"/>
        <v>8000</v>
      </c>
      <c r="G20" s="187">
        <f t="shared" si="0"/>
        <v>103700</v>
      </c>
    </row>
    <row r="21" spans="1:7" ht="21" customHeight="1" thickBot="1" x14ac:dyDescent="0.3">
      <c r="A21" s="185">
        <v>14</v>
      </c>
      <c r="B21" s="195" t="s">
        <v>215</v>
      </c>
      <c r="C21" s="196">
        <v>1</v>
      </c>
      <c r="D21" s="196">
        <v>104000</v>
      </c>
      <c r="E21" s="187">
        <f t="shared" si="1"/>
        <v>104000</v>
      </c>
      <c r="F21" s="187">
        <f t="shared" si="2"/>
        <v>8000</v>
      </c>
      <c r="G21" s="187">
        <f t="shared" si="0"/>
        <v>112000</v>
      </c>
    </row>
    <row r="22" spans="1:7" ht="21" customHeight="1" x14ac:dyDescent="0.25">
      <c r="A22" s="185">
        <v>15</v>
      </c>
      <c r="B22" s="102" t="s">
        <v>216</v>
      </c>
      <c r="C22" s="193">
        <v>1</v>
      </c>
      <c r="D22" s="193">
        <v>104000</v>
      </c>
      <c r="E22" s="187">
        <f t="shared" si="1"/>
        <v>104000</v>
      </c>
      <c r="F22" s="187">
        <f t="shared" si="2"/>
        <v>8000</v>
      </c>
      <c r="G22" s="187">
        <f t="shared" si="0"/>
        <v>112000</v>
      </c>
    </row>
    <row r="23" spans="1:7" ht="21" customHeight="1" x14ac:dyDescent="0.25">
      <c r="A23" s="185">
        <v>16</v>
      </c>
      <c r="B23" s="100" t="s">
        <v>75</v>
      </c>
      <c r="C23" s="193">
        <v>1</v>
      </c>
      <c r="D23" s="193">
        <v>104000</v>
      </c>
      <c r="E23" s="187">
        <f t="shared" si="1"/>
        <v>104000</v>
      </c>
      <c r="F23" s="187">
        <f t="shared" si="2"/>
        <v>8000</v>
      </c>
      <c r="G23" s="187">
        <f t="shared" si="0"/>
        <v>112000</v>
      </c>
    </row>
    <row r="24" spans="1:7" ht="21" customHeight="1" x14ac:dyDescent="0.25">
      <c r="A24" s="185">
        <v>17</v>
      </c>
      <c r="B24" s="100" t="s">
        <v>119</v>
      </c>
      <c r="C24" s="193">
        <v>1</v>
      </c>
      <c r="D24" s="193">
        <v>95700</v>
      </c>
      <c r="E24" s="187">
        <f t="shared" si="1"/>
        <v>95700</v>
      </c>
      <c r="F24" s="187">
        <f t="shared" si="2"/>
        <v>8000</v>
      </c>
      <c r="G24" s="187">
        <f t="shared" si="0"/>
        <v>103700</v>
      </c>
    </row>
    <row r="25" spans="1:7" ht="21" customHeight="1" x14ac:dyDescent="0.25">
      <c r="A25" s="185">
        <v>18</v>
      </c>
      <c r="B25" s="100" t="s">
        <v>120</v>
      </c>
      <c r="C25" s="193">
        <v>0.5</v>
      </c>
      <c r="D25" s="193">
        <v>104000</v>
      </c>
      <c r="E25" s="187">
        <f t="shared" si="1"/>
        <v>52000</v>
      </c>
      <c r="F25" s="187">
        <f t="shared" si="2"/>
        <v>4000</v>
      </c>
      <c r="G25" s="187">
        <f t="shared" si="0"/>
        <v>56000</v>
      </c>
    </row>
    <row r="26" spans="1:7" ht="21" customHeight="1" x14ac:dyDescent="0.25">
      <c r="A26" s="185">
        <v>19</v>
      </c>
      <c r="B26" s="100" t="s">
        <v>123</v>
      </c>
      <c r="C26" s="193">
        <v>1</v>
      </c>
      <c r="D26" s="193">
        <v>104000</v>
      </c>
      <c r="E26" s="187">
        <f t="shared" si="1"/>
        <v>104000</v>
      </c>
      <c r="F26" s="187">
        <f t="shared" si="2"/>
        <v>8000</v>
      </c>
      <c r="G26" s="187">
        <f t="shared" si="0"/>
        <v>112000</v>
      </c>
    </row>
    <row r="27" spans="1:7" ht="21" customHeight="1" x14ac:dyDescent="0.25">
      <c r="A27" s="185">
        <v>20</v>
      </c>
      <c r="B27" s="100" t="s">
        <v>29</v>
      </c>
      <c r="C27" s="193">
        <v>1</v>
      </c>
      <c r="D27" s="193">
        <v>95700</v>
      </c>
      <c r="E27" s="187">
        <f t="shared" si="1"/>
        <v>95700</v>
      </c>
      <c r="F27" s="187">
        <f t="shared" si="2"/>
        <v>8000</v>
      </c>
      <c r="G27" s="187">
        <f t="shared" si="0"/>
        <v>103700</v>
      </c>
    </row>
    <row r="28" spans="1:7" ht="21" customHeight="1" x14ac:dyDescent="0.25">
      <c r="A28" s="185">
        <v>21</v>
      </c>
      <c r="B28" s="100" t="s">
        <v>29</v>
      </c>
      <c r="C28" s="193">
        <v>1</v>
      </c>
      <c r="D28" s="193">
        <v>95700</v>
      </c>
      <c r="E28" s="187">
        <f t="shared" si="1"/>
        <v>95700</v>
      </c>
      <c r="F28" s="187">
        <f t="shared" si="2"/>
        <v>8000</v>
      </c>
      <c r="G28" s="187">
        <f t="shared" si="0"/>
        <v>103700</v>
      </c>
    </row>
    <row r="29" spans="1:7" ht="37.9" customHeight="1" x14ac:dyDescent="0.25">
      <c r="A29" s="185">
        <v>22</v>
      </c>
      <c r="B29" s="263" t="s">
        <v>254</v>
      </c>
      <c r="C29" s="193">
        <v>1</v>
      </c>
      <c r="D29" s="193">
        <v>95700</v>
      </c>
      <c r="E29" s="187">
        <f t="shared" si="1"/>
        <v>95700</v>
      </c>
      <c r="F29" s="187">
        <f t="shared" si="2"/>
        <v>8000</v>
      </c>
      <c r="G29" s="187">
        <f t="shared" si="0"/>
        <v>103700</v>
      </c>
    </row>
    <row r="30" spans="1:7" ht="21" customHeight="1" x14ac:dyDescent="0.25">
      <c r="A30" s="185">
        <v>23</v>
      </c>
      <c r="B30" s="101" t="s">
        <v>22</v>
      </c>
      <c r="C30" s="193">
        <v>1</v>
      </c>
      <c r="D30" s="193">
        <v>95700</v>
      </c>
      <c r="E30" s="187">
        <f t="shared" si="1"/>
        <v>95700</v>
      </c>
      <c r="F30" s="187">
        <f t="shared" si="2"/>
        <v>8000</v>
      </c>
      <c r="G30" s="187">
        <f t="shared" si="0"/>
        <v>103700</v>
      </c>
    </row>
    <row r="31" spans="1:7" ht="21" customHeight="1" x14ac:dyDescent="0.25">
      <c r="A31" s="185">
        <v>24</v>
      </c>
      <c r="B31" s="100" t="s">
        <v>22</v>
      </c>
      <c r="C31" s="193">
        <v>0.75</v>
      </c>
      <c r="D31" s="193">
        <v>104000</v>
      </c>
      <c r="E31" s="187">
        <f t="shared" si="1"/>
        <v>78000</v>
      </c>
      <c r="F31" s="187">
        <f t="shared" si="2"/>
        <v>6000</v>
      </c>
      <c r="G31" s="187">
        <f t="shared" si="0"/>
        <v>84000</v>
      </c>
    </row>
    <row r="32" spans="1:7" ht="21" customHeight="1" x14ac:dyDescent="0.25">
      <c r="A32" s="185">
        <v>25</v>
      </c>
      <c r="B32" s="100" t="s">
        <v>22</v>
      </c>
      <c r="C32" s="193">
        <v>0.75</v>
      </c>
      <c r="D32" s="193">
        <v>95700</v>
      </c>
      <c r="E32" s="187">
        <v>72000</v>
      </c>
      <c r="F32" s="187">
        <f t="shared" si="2"/>
        <v>6000</v>
      </c>
      <c r="G32" s="187">
        <f t="shared" si="0"/>
        <v>78000</v>
      </c>
    </row>
    <row r="33" spans="1:9" ht="21" customHeight="1" x14ac:dyDescent="0.25">
      <c r="A33" s="197">
        <v>26</v>
      </c>
      <c r="B33" s="129" t="s">
        <v>22</v>
      </c>
      <c r="C33" s="198">
        <v>1</v>
      </c>
      <c r="D33" s="198">
        <v>95700</v>
      </c>
      <c r="E33" s="187">
        <f t="shared" si="1"/>
        <v>95700</v>
      </c>
      <c r="F33" s="187">
        <f t="shared" si="2"/>
        <v>8000</v>
      </c>
      <c r="G33" s="187">
        <f t="shared" si="0"/>
        <v>103700</v>
      </c>
    </row>
    <row r="34" spans="1:9" ht="21" customHeight="1" x14ac:dyDescent="0.25">
      <c r="A34" s="169">
        <v>27</v>
      </c>
      <c r="B34" s="100" t="s">
        <v>14</v>
      </c>
      <c r="C34" s="193">
        <v>0.7</v>
      </c>
      <c r="D34" s="193">
        <v>104000</v>
      </c>
      <c r="E34" s="187">
        <f t="shared" si="1"/>
        <v>72800</v>
      </c>
      <c r="F34" s="187">
        <f t="shared" si="2"/>
        <v>5600</v>
      </c>
      <c r="G34" s="187">
        <f t="shared" si="0"/>
        <v>78400</v>
      </c>
    </row>
    <row r="35" spans="1:9" ht="21" customHeight="1" x14ac:dyDescent="0.25">
      <c r="A35" s="169">
        <v>28</v>
      </c>
      <c r="B35" s="100" t="s">
        <v>124</v>
      </c>
      <c r="C35" s="193">
        <v>3</v>
      </c>
      <c r="D35" s="193">
        <v>95700</v>
      </c>
      <c r="E35" s="187">
        <f t="shared" si="1"/>
        <v>287100</v>
      </c>
      <c r="F35" s="187">
        <f t="shared" si="2"/>
        <v>24000</v>
      </c>
      <c r="G35" s="187">
        <f t="shared" si="0"/>
        <v>311100</v>
      </c>
    </row>
    <row r="36" spans="1:9" ht="21" customHeight="1" x14ac:dyDescent="0.25">
      <c r="A36" s="169">
        <v>29</v>
      </c>
      <c r="B36" s="100" t="s">
        <v>201</v>
      </c>
      <c r="C36" s="193">
        <v>0.5</v>
      </c>
      <c r="D36" s="193">
        <v>104000</v>
      </c>
      <c r="E36" s="187">
        <f t="shared" si="1"/>
        <v>52000</v>
      </c>
      <c r="F36" s="187">
        <f t="shared" si="2"/>
        <v>4000</v>
      </c>
      <c r="G36" s="187">
        <f t="shared" si="0"/>
        <v>56000</v>
      </c>
    </row>
    <row r="37" spans="1:9" ht="41.45" customHeight="1" x14ac:dyDescent="0.25">
      <c r="A37" s="98">
        <v>30</v>
      </c>
      <c r="B37" s="224" t="s">
        <v>210</v>
      </c>
      <c r="C37" s="99">
        <v>1</v>
      </c>
      <c r="D37" s="99">
        <v>95700</v>
      </c>
      <c r="E37" s="98">
        <f t="shared" si="1"/>
        <v>95700</v>
      </c>
      <c r="F37" s="225">
        <f t="shared" si="2"/>
        <v>8000</v>
      </c>
      <c r="G37" s="225">
        <f t="shared" si="0"/>
        <v>103700</v>
      </c>
    </row>
    <row r="38" spans="1:9" ht="24" customHeight="1" thickBot="1" x14ac:dyDescent="0.3">
      <c r="A38" s="199"/>
      <c r="B38" s="200" t="s">
        <v>16</v>
      </c>
      <c r="C38" s="200">
        <f>SUM(C7:C37)</f>
        <v>30.95</v>
      </c>
      <c r="D38" s="200">
        <f>SUM(D7:D37)</f>
        <v>3135500</v>
      </c>
      <c r="E38" s="200">
        <f>SUM(E7:E37)</f>
        <v>3116000</v>
      </c>
      <c r="F38" s="200">
        <f>SUM(F7:F37)</f>
        <v>247600</v>
      </c>
      <c r="G38" s="200">
        <f>SUM(G7:G37)</f>
        <v>3363600</v>
      </c>
      <c r="I38" s="190"/>
    </row>
    <row r="39" spans="1:9" s="13" customFormat="1" ht="30.75" customHeight="1" x14ac:dyDescent="0.25">
      <c r="A39" s="346" t="s">
        <v>188</v>
      </c>
      <c r="B39" s="346"/>
      <c r="C39" s="346"/>
      <c r="D39" s="346"/>
      <c r="E39" s="346"/>
      <c r="F39" s="346"/>
      <c r="G39" s="346"/>
    </row>
    <row r="40" spans="1:9" s="14" customFormat="1" x14ac:dyDescent="0.25">
      <c r="A40" s="201"/>
      <c r="B40" s="201" t="s">
        <v>93</v>
      </c>
      <c r="C40" s="202"/>
      <c r="D40" s="202"/>
      <c r="E40" s="202"/>
      <c r="F40" s="202"/>
      <c r="G40" s="202"/>
    </row>
    <row r="41" spans="1:9" s="13" customFormat="1" x14ac:dyDescent="0.25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 x14ac:dyDescent="0.25">
      <c r="A42" s="60"/>
      <c r="B42" s="201" t="s">
        <v>94</v>
      </c>
    </row>
    <row r="43" spans="1:9" x14ac:dyDescent="0.25">
      <c r="A43" s="16"/>
      <c r="B43" s="16"/>
      <c r="C43" s="16"/>
      <c r="D43" s="16"/>
      <c r="E43" s="16"/>
      <c r="F43" s="16"/>
      <c r="G43" s="16"/>
    </row>
    <row r="44" spans="1:9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H17" sqref="H17"/>
    </sheetView>
  </sheetViews>
  <sheetFormatPr defaultRowHeight="15.75" x14ac:dyDescent="0.25"/>
  <cols>
    <col min="1" max="1" width="5.7109375" style="19" customWidth="1"/>
    <col min="2" max="2" width="2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47" t="s">
        <v>62</v>
      </c>
      <c r="F1" s="347"/>
      <c r="G1" s="347"/>
    </row>
    <row r="2" spans="1:9" x14ac:dyDescent="0.25">
      <c r="E2" s="347" t="s">
        <v>92</v>
      </c>
      <c r="F2" s="347"/>
      <c r="G2" s="347"/>
    </row>
    <row r="3" spans="1:9" x14ac:dyDescent="0.25">
      <c r="E3" s="334" t="s">
        <v>248</v>
      </c>
      <c r="F3" s="334"/>
      <c r="G3" s="334"/>
    </row>
    <row r="4" spans="1:9" ht="15" x14ac:dyDescent="0.25">
      <c r="A4" s="351" t="s">
        <v>122</v>
      </c>
      <c r="B4" s="351"/>
      <c r="C4" s="351"/>
      <c r="D4" s="351"/>
      <c r="E4" s="351"/>
      <c r="F4" s="351"/>
      <c r="G4" s="351"/>
    </row>
    <row r="5" spans="1:9" ht="16.5" thickBot="1" x14ac:dyDescent="0.3">
      <c r="A5" s="352" t="s">
        <v>224</v>
      </c>
      <c r="B5" s="352"/>
      <c r="C5" s="352"/>
      <c r="D5" s="352"/>
      <c r="E5" s="352"/>
      <c r="F5" s="352"/>
      <c r="G5" s="352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  <c r="H7">
        <f>C7*75000+7600</f>
        <v>82600</v>
      </c>
    </row>
    <row r="8" spans="1:9" ht="18.75" customHeight="1" x14ac:dyDescent="0.25">
      <c r="A8" s="97">
        <v>2</v>
      </c>
      <c r="B8" s="104" t="s">
        <v>37</v>
      </c>
      <c r="C8" s="99">
        <v>1</v>
      </c>
      <c r="D8" s="99">
        <v>104000</v>
      </c>
      <c r="E8" s="98">
        <f t="shared" ref="E8:E16" si="0">D8*C8</f>
        <v>104000</v>
      </c>
      <c r="F8" s="97">
        <f t="shared" ref="F8:F16" si="1">8000*C8</f>
        <v>8000</v>
      </c>
      <c r="G8" s="97">
        <f t="shared" ref="G8:G16" si="2">E8+F8</f>
        <v>112000</v>
      </c>
      <c r="H8">
        <f>C8*75000+7600</f>
        <v>82600</v>
      </c>
    </row>
    <row r="9" spans="1:9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  <c r="H9">
        <f>C9*75000+5700</f>
        <v>61950</v>
      </c>
    </row>
    <row r="10" spans="1:9" ht="18.75" customHeight="1" x14ac:dyDescent="0.25">
      <c r="A10" s="97">
        <v>4</v>
      </c>
      <c r="B10" s="104" t="s">
        <v>40</v>
      </c>
      <c r="C10" s="99">
        <v>1</v>
      </c>
      <c r="D10" s="99">
        <v>104000</v>
      </c>
      <c r="E10" s="98">
        <f>D10*C10</f>
        <v>104000</v>
      </c>
      <c r="F10" s="97">
        <f t="shared" si="1"/>
        <v>8000</v>
      </c>
      <c r="G10" s="97">
        <f t="shared" si="2"/>
        <v>112000</v>
      </c>
      <c r="H10">
        <v>82600</v>
      </c>
    </row>
    <row r="11" spans="1:9" ht="18.75" customHeight="1" x14ac:dyDescent="0.25">
      <c r="A11" s="97">
        <v>5</v>
      </c>
      <c r="B11" s="104" t="s">
        <v>146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0" t="s">
        <v>147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0" t="s">
        <v>23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  <c r="H13">
        <f>37500+3800</f>
        <v>41300</v>
      </c>
    </row>
    <row r="14" spans="1:9" ht="39.6" customHeight="1" x14ac:dyDescent="0.25">
      <c r="A14" s="97">
        <v>8</v>
      </c>
      <c r="B14" s="258" t="s">
        <v>207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  <c r="H14">
        <f>C14*75000+1900</f>
        <v>20650</v>
      </c>
    </row>
    <row r="15" spans="1:9" ht="18.75" customHeight="1" x14ac:dyDescent="0.25">
      <c r="A15" s="97">
        <v>9</v>
      </c>
      <c r="B15" s="100" t="s">
        <v>35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H15">
        <f t="shared" ref="H15:H16" si="3">C15*75000+1900</f>
        <v>20650</v>
      </c>
      <c r="I15" t="s">
        <v>118</v>
      </c>
    </row>
    <row r="16" spans="1:9" ht="18.75" customHeight="1" x14ac:dyDescent="0.25">
      <c r="A16" s="97">
        <v>10</v>
      </c>
      <c r="B16" s="149" t="s">
        <v>238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150">
        <f t="shared" si="2"/>
        <v>28000</v>
      </c>
      <c r="H16">
        <f t="shared" si="3"/>
        <v>20650</v>
      </c>
    </row>
    <row r="17" spans="1:8" ht="18.75" customHeight="1" x14ac:dyDescent="0.25">
      <c r="A17" s="97">
        <v>11</v>
      </c>
      <c r="B17" s="151" t="s">
        <v>16</v>
      </c>
      <c r="C17" s="151">
        <f>SUM(C7:C16)</f>
        <v>7</v>
      </c>
      <c r="D17" s="151">
        <f>SUM(D7:D16)</f>
        <v>1063000</v>
      </c>
      <c r="E17" s="151">
        <f t="shared" ref="E17:H17" si="4">SUM(E7:E16)</f>
        <v>751000</v>
      </c>
      <c r="F17" s="151">
        <f t="shared" si="4"/>
        <v>56000</v>
      </c>
      <c r="G17" s="151">
        <f t="shared" si="4"/>
        <v>807000</v>
      </c>
      <c r="H17" s="151">
        <f t="shared" si="4"/>
        <v>578200</v>
      </c>
    </row>
    <row r="18" spans="1:8" ht="33" customHeight="1" x14ac:dyDescent="0.25">
      <c r="A18" s="139"/>
      <c r="B18" s="345" t="s">
        <v>180</v>
      </c>
      <c r="C18" s="345"/>
      <c r="D18" s="345"/>
      <c r="E18" s="345"/>
      <c r="F18" s="345"/>
      <c r="G18" s="345"/>
      <c r="H18" s="345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53"/>
      <c r="F23" s="353"/>
      <c r="G23" s="353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50"/>
      <c r="B33" s="350"/>
      <c r="C33" s="350"/>
      <c r="D33" s="350"/>
      <c r="E33" s="350"/>
      <c r="F33" s="350"/>
      <c r="G33" s="350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view="pageLayout" topLeftCell="A2" zoomScaleNormal="100" workbookViewId="0">
      <selection activeCell="G17" sqref="G17:H17"/>
    </sheetView>
  </sheetViews>
  <sheetFormatPr defaultRowHeight="15.75" x14ac:dyDescent="0.25"/>
  <cols>
    <col min="1" max="1" width="5.7109375" style="19" customWidth="1"/>
    <col min="2" max="2" width="24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12" x14ac:dyDescent="0.25">
      <c r="E1" s="347" t="s">
        <v>62</v>
      </c>
      <c r="F1" s="347"/>
      <c r="G1" s="347"/>
      <c r="L1" s="233"/>
    </row>
    <row r="2" spans="1:12" x14ac:dyDescent="0.25">
      <c r="E2" s="347" t="s">
        <v>92</v>
      </c>
      <c r="F2" s="347"/>
      <c r="G2" s="347"/>
    </row>
    <row r="3" spans="1:12" x14ac:dyDescent="0.25">
      <c r="E3" s="334" t="s">
        <v>248</v>
      </c>
      <c r="F3" s="334"/>
      <c r="G3" s="334"/>
    </row>
    <row r="4" spans="1:12" ht="15" x14ac:dyDescent="0.25">
      <c r="A4" s="351" t="s">
        <v>122</v>
      </c>
      <c r="B4" s="351"/>
      <c r="C4" s="351"/>
      <c r="D4" s="351"/>
      <c r="E4" s="351"/>
      <c r="F4" s="351"/>
      <c r="G4" s="351"/>
    </row>
    <row r="5" spans="1:12" ht="16.5" thickBot="1" x14ac:dyDescent="0.3">
      <c r="A5" s="352" t="s">
        <v>225</v>
      </c>
      <c r="B5" s="352"/>
      <c r="C5" s="352"/>
      <c r="D5" s="352"/>
      <c r="E5" s="352"/>
      <c r="F5" s="352"/>
      <c r="G5" s="352"/>
    </row>
    <row r="6" spans="1:12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148</v>
      </c>
      <c r="F6" s="148" t="s">
        <v>5</v>
      </c>
      <c r="G6" s="148" t="s">
        <v>6</v>
      </c>
    </row>
    <row r="7" spans="1:12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  <c r="H7">
        <v>82600</v>
      </c>
    </row>
    <row r="8" spans="1:12" ht="18.75" customHeight="1" x14ac:dyDescent="0.25">
      <c r="A8" s="97"/>
      <c r="B8" s="104" t="s">
        <v>37</v>
      </c>
      <c r="C8" s="99">
        <v>1</v>
      </c>
      <c r="D8" s="99">
        <v>104000</v>
      </c>
      <c r="E8" s="98">
        <f t="shared" ref="E8:E15" si="0">D8*C8</f>
        <v>104000</v>
      </c>
      <c r="F8" s="97">
        <f t="shared" ref="F8:F15" si="1">8000*C8</f>
        <v>8000</v>
      </c>
      <c r="G8" s="97">
        <f t="shared" ref="G8:G15" si="2">E8+F8</f>
        <v>112000</v>
      </c>
      <c r="H8">
        <v>82600</v>
      </c>
    </row>
    <row r="9" spans="1:12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  <c r="H9">
        <f>C9*75000+5700</f>
        <v>61950</v>
      </c>
    </row>
    <row r="10" spans="1:12" ht="18.75" customHeight="1" x14ac:dyDescent="0.25">
      <c r="A10" s="97">
        <v>4</v>
      </c>
      <c r="B10" s="104" t="s">
        <v>40</v>
      </c>
      <c r="C10" s="99">
        <v>0.75</v>
      </c>
      <c r="D10" s="99">
        <v>104000</v>
      </c>
      <c r="E10" s="98">
        <f t="shared" si="0"/>
        <v>78000</v>
      </c>
      <c r="F10" s="97">
        <f t="shared" si="1"/>
        <v>6000</v>
      </c>
      <c r="G10" s="97">
        <f t="shared" si="2"/>
        <v>84000</v>
      </c>
      <c r="H10">
        <v>61950</v>
      </c>
    </row>
    <row r="11" spans="1:12" ht="18.75" customHeight="1" x14ac:dyDescent="0.25">
      <c r="A11" s="97">
        <v>5</v>
      </c>
      <c r="B11" s="104" t="s">
        <v>36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  <c r="H11">
        <f>37500+3800</f>
        <v>41300</v>
      </c>
    </row>
    <row r="12" spans="1:12" ht="18.75" customHeight="1" x14ac:dyDescent="0.25">
      <c r="A12" s="97">
        <v>6</v>
      </c>
      <c r="B12" s="100" t="s">
        <v>23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  <c r="H12">
        <v>41300</v>
      </c>
    </row>
    <row r="13" spans="1:12" ht="39" customHeight="1" x14ac:dyDescent="0.25">
      <c r="A13" s="97">
        <v>7</v>
      </c>
      <c r="B13" s="258" t="s">
        <v>207</v>
      </c>
      <c r="C13" s="99">
        <v>0.25</v>
      </c>
      <c r="D13" s="99">
        <v>104000</v>
      </c>
      <c r="E13" s="98">
        <f t="shared" si="0"/>
        <v>26000</v>
      </c>
      <c r="F13" s="97">
        <f t="shared" si="1"/>
        <v>2000</v>
      </c>
      <c r="G13" s="97">
        <f t="shared" si="2"/>
        <v>28000</v>
      </c>
      <c r="H13">
        <v>20650</v>
      </c>
    </row>
    <row r="14" spans="1:12" ht="18.75" customHeight="1" x14ac:dyDescent="0.25">
      <c r="A14" s="97">
        <v>8</v>
      </c>
      <c r="B14" s="100" t="s">
        <v>35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  <c r="H14">
        <v>20650</v>
      </c>
    </row>
    <row r="15" spans="1:12" ht="18.75" customHeight="1" x14ac:dyDescent="0.25">
      <c r="A15" s="97">
        <v>9</v>
      </c>
      <c r="B15" s="100" t="s">
        <v>169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H15">
        <v>20650</v>
      </c>
      <c r="I15" t="s">
        <v>118</v>
      </c>
    </row>
    <row r="16" spans="1:12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5.25</v>
      </c>
      <c r="D17" s="151">
        <f>SUM(D7:D16)</f>
        <v>959000</v>
      </c>
      <c r="E17" s="151">
        <f t="shared" ref="E17:H17" si="3">SUM(E7:E16)</f>
        <v>569000</v>
      </c>
      <c r="F17" s="151">
        <f t="shared" si="3"/>
        <v>42000</v>
      </c>
      <c r="G17" s="151">
        <f t="shared" si="3"/>
        <v>611000</v>
      </c>
      <c r="H17" s="151">
        <f t="shared" si="3"/>
        <v>433650</v>
      </c>
    </row>
    <row r="18" spans="1:8" ht="33" customHeight="1" x14ac:dyDescent="0.25">
      <c r="A18" s="139"/>
      <c r="B18" s="345" t="s">
        <v>188</v>
      </c>
      <c r="C18" s="345"/>
      <c r="D18" s="345"/>
      <c r="E18" s="345"/>
      <c r="F18" s="345"/>
      <c r="G18" s="345"/>
      <c r="H18" s="345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53"/>
      <c r="F23" s="353"/>
      <c r="G23" s="353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50"/>
      <c r="B33" s="350"/>
      <c r="C33" s="350"/>
      <c r="D33" s="350"/>
      <c r="E33" s="350"/>
      <c r="F33" s="350"/>
      <c r="G33" s="350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1" zoomScaleNormal="100" workbookViewId="0">
      <selection activeCell="G34" sqref="G34:H34"/>
    </sheetView>
  </sheetViews>
  <sheetFormatPr defaultRowHeight="15.75" x14ac:dyDescent="0.25"/>
  <cols>
    <col min="1" max="1" width="5.7109375" style="19" customWidth="1"/>
    <col min="2" max="2" width="32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0.85546875" customWidth="1"/>
  </cols>
  <sheetData>
    <row r="1" spans="1:9" x14ac:dyDescent="0.25">
      <c r="E1" s="347" t="s">
        <v>62</v>
      </c>
      <c r="F1" s="347"/>
      <c r="G1" s="347"/>
    </row>
    <row r="2" spans="1:9" x14ac:dyDescent="0.25">
      <c r="E2" s="347" t="s">
        <v>92</v>
      </c>
      <c r="F2" s="347"/>
      <c r="G2" s="347"/>
    </row>
    <row r="3" spans="1:9" x14ac:dyDescent="0.25">
      <c r="E3" s="334" t="s">
        <v>248</v>
      </c>
      <c r="F3" s="334"/>
      <c r="G3" s="334"/>
    </row>
    <row r="4" spans="1:9" ht="15" x14ac:dyDescent="0.25">
      <c r="A4" s="351" t="s">
        <v>122</v>
      </c>
      <c r="B4" s="351"/>
      <c r="C4" s="351"/>
      <c r="D4" s="351"/>
      <c r="E4" s="351"/>
      <c r="F4" s="351"/>
      <c r="G4" s="351"/>
    </row>
    <row r="5" spans="1:9" ht="16.5" thickBot="1" x14ac:dyDescent="0.3">
      <c r="A5" s="352" t="s">
        <v>226</v>
      </c>
      <c r="B5" s="352"/>
      <c r="C5" s="352"/>
      <c r="D5" s="352"/>
      <c r="E5" s="352"/>
      <c r="F5" s="352"/>
      <c r="G5" s="352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  <c r="H7">
        <v>82600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>D8*C8</f>
        <v>104000</v>
      </c>
      <c r="F8" s="97">
        <f t="shared" ref="F8:F33" si="0">8000*C8</f>
        <v>8000</v>
      </c>
      <c r="G8" s="97">
        <f t="shared" ref="G8:G33" si="1">E8+F8</f>
        <v>112000</v>
      </c>
      <c r="H8">
        <v>82600</v>
      </c>
    </row>
    <row r="9" spans="1:9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ref="E9:E33" si="2">D9*C9</f>
        <v>52000</v>
      </c>
      <c r="F9" s="97">
        <f t="shared" si="0"/>
        <v>4000</v>
      </c>
      <c r="G9" s="97">
        <f t="shared" si="1"/>
        <v>56000</v>
      </c>
      <c r="H9">
        <f>C9*75000+3800</f>
        <v>41300</v>
      </c>
    </row>
    <row r="10" spans="1:9" ht="18.75" customHeight="1" x14ac:dyDescent="0.25">
      <c r="A10" s="97">
        <v>4</v>
      </c>
      <c r="B10" s="104" t="s">
        <v>30</v>
      </c>
      <c r="C10" s="99">
        <v>0.5</v>
      </c>
      <c r="D10" s="99">
        <v>104000</v>
      </c>
      <c r="E10" s="98">
        <f t="shared" si="2"/>
        <v>52000</v>
      </c>
      <c r="F10" s="97">
        <f t="shared" si="0"/>
        <v>4000</v>
      </c>
      <c r="G10" s="97">
        <f t="shared" si="1"/>
        <v>56000</v>
      </c>
      <c r="H10">
        <v>41300</v>
      </c>
    </row>
    <row r="11" spans="1:9" s="183" customFormat="1" ht="18.75" customHeight="1" x14ac:dyDescent="0.25">
      <c r="A11" s="98">
        <v>5</v>
      </c>
      <c r="B11" s="184" t="s">
        <v>191</v>
      </c>
      <c r="C11" s="99">
        <v>1</v>
      </c>
      <c r="D11" s="99">
        <v>104000</v>
      </c>
      <c r="E11" s="98">
        <f t="shared" si="2"/>
        <v>104000</v>
      </c>
      <c r="F11" s="98">
        <f t="shared" si="0"/>
        <v>8000</v>
      </c>
      <c r="G11" s="98">
        <f t="shared" si="1"/>
        <v>112000</v>
      </c>
      <c r="H11" s="183">
        <v>82600</v>
      </c>
    </row>
    <row r="12" spans="1:9" ht="18.75" customHeight="1" x14ac:dyDescent="0.25">
      <c r="A12" s="97">
        <v>6</v>
      </c>
      <c r="B12" s="100" t="s">
        <v>36</v>
      </c>
      <c r="C12" s="99">
        <v>0.75</v>
      </c>
      <c r="D12" s="99">
        <v>104000</v>
      </c>
      <c r="E12" s="98">
        <f t="shared" si="2"/>
        <v>78000</v>
      </c>
      <c r="F12" s="97">
        <f t="shared" si="0"/>
        <v>6000</v>
      </c>
      <c r="G12" s="97">
        <f t="shared" si="1"/>
        <v>84000</v>
      </c>
      <c r="H12">
        <f>75000*C12+5700</f>
        <v>61950</v>
      </c>
    </row>
    <row r="13" spans="1:9" ht="18.75" customHeight="1" x14ac:dyDescent="0.25">
      <c r="A13" s="97">
        <v>7</v>
      </c>
      <c r="B13" s="100" t="s">
        <v>37</v>
      </c>
      <c r="C13" s="99">
        <v>0.56000000000000005</v>
      </c>
      <c r="D13" s="99">
        <v>104000</v>
      </c>
      <c r="E13" s="98">
        <f t="shared" si="2"/>
        <v>58240.000000000007</v>
      </c>
      <c r="F13" s="97">
        <f t="shared" si="0"/>
        <v>4480</v>
      </c>
      <c r="G13" s="97">
        <f t="shared" si="1"/>
        <v>62720.000000000007</v>
      </c>
      <c r="H13">
        <f>C13*75000+4256</f>
        <v>46256.000000000007</v>
      </c>
    </row>
    <row r="14" spans="1:9" ht="18.75" customHeight="1" x14ac:dyDescent="0.25">
      <c r="A14" s="97">
        <v>8</v>
      </c>
      <c r="B14" s="100" t="s">
        <v>37</v>
      </c>
      <c r="C14" s="99">
        <v>0.56000000000000005</v>
      </c>
      <c r="D14" s="99">
        <v>104000</v>
      </c>
      <c r="E14" s="98">
        <f t="shared" si="2"/>
        <v>58240.000000000007</v>
      </c>
      <c r="F14" s="97">
        <f t="shared" si="0"/>
        <v>4480</v>
      </c>
      <c r="G14" s="97">
        <f t="shared" si="1"/>
        <v>62720.000000000007</v>
      </c>
      <c r="H14">
        <f t="shared" ref="H14:H18" si="3">C14*75000+4256</f>
        <v>46256.000000000007</v>
      </c>
    </row>
    <row r="15" spans="1:9" ht="18.75" customHeight="1" x14ac:dyDescent="0.25">
      <c r="A15" s="97">
        <v>9</v>
      </c>
      <c r="B15" s="100" t="s">
        <v>37</v>
      </c>
      <c r="C15" s="99">
        <v>0.56000000000000005</v>
      </c>
      <c r="D15" s="99">
        <v>104000</v>
      </c>
      <c r="E15" s="98">
        <f t="shared" si="2"/>
        <v>58240.000000000007</v>
      </c>
      <c r="F15" s="97">
        <f t="shared" si="0"/>
        <v>4480</v>
      </c>
      <c r="G15" s="97">
        <f t="shared" si="1"/>
        <v>62720.000000000007</v>
      </c>
      <c r="H15">
        <f t="shared" si="3"/>
        <v>46256.000000000007</v>
      </c>
      <c r="I15" t="s">
        <v>118</v>
      </c>
    </row>
    <row r="16" spans="1:9" ht="18.75" customHeight="1" x14ac:dyDescent="0.25">
      <c r="A16" s="97">
        <v>10</v>
      </c>
      <c r="B16" s="100" t="s">
        <v>37</v>
      </c>
      <c r="C16" s="99">
        <v>0.56000000000000005</v>
      </c>
      <c r="D16" s="99">
        <v>104000</v>
      </c>
      <c r="E16" s="98">
        <f t="shared" si="2"/>
        <v>58240.000000000007</v>
      </c>
      <c r="F16" s="97">
        <f t="shared" si="0"/>
        <v>4480</v>
      </c>
      <c r="G16" s="97">
        <f t="shared" si="1"/>
        <v>62720.000000000007</v>
      </c>
      <c r="H16">
        <f t="shared" si="3"/>
        <v>46256.000000000007</v>
      </c>
    </row>
    <row r="17" spans="1:8" ht="18.75" customHeight="1" x14ac:dyDescent="0.25">
      <c r="A17" s="97">
        <v>11</v>
      </c>
      <c r="B17" s="100" t="s">
        <v>37</v>
      </c>
      <c r="C17" s="169">
        <v>0.56000000000000005</v>
      </c>
      <c r="D17" s="99">
        <v>104000</v>
      </c>
      <c r="E17" s="98">
        <f t="shared" si="2"/>
        <v>58240.000000000007</v>
      </c>
      <c r="F17" s="97">
        <f t="shared" si="0"/>
        <v>4480</v>
      </c>
      <c r="G17" s="97">
        <f t="shared" si="1"/>
        <v>62720.000000000007</v>
      </c>
      <c r="H17">
        <f t="shared" si="3"/>
        <v>46256.000000000007</v>
      </c>
    </row>
    <row r="18" spans="1:8" ht="18.75" customHeight="1" x14ac:dyDescent="0.25">
      <c r="A18" s="97">
        <v>12</v>
      </c>
      <c r="B18" s="100" t="s">
        <v>37</v>
      </c>
      <c r="C18" s="169">
        <v>0.56000000000000005</v>
      </c>
      <c r="D18" s="99">
        <v>104000</v>
      </c>
      <c r="E18" s="98">
        <f t="shared" si="2"/>
        <v>58240.000000000007</v>
      </c>
      <c r="F18" s="97">
        <f t="shared" si="0"/>
        <v>4480</v>
      </c>
      <c r="G18" s="97">
        <f t="shared" si="1"/>
        <v>62720.000000000007</v>
      </c>
      <c r="H18">
        <f t="shared" si="3"/>
        <v>46256.000000000007</v>
      </c>
    </row>
    <row r="19" spans="1:8" ht="18.75" customHeight="1" x14ac:dyDescent="0.25">
      <c r="A19" s="97">
        <v>13</v>
      </c>
      <c r="B19" s="151" t="s">
        <v>150</v>
      </c>
      <c r="C19" s="169">
        <v>0.75</v>
      </c>
      <c r="D19" s="99">
        <v>104000</v>
      </c>
      <c r="E19" s="98">
        <f t="shared" si="2"/>
        <v>78000</v>
      </c>
      <c r="F19" s="97">
        <f t="shared" si="0"/>
        <v>6000</v>
      </c>
      <c r="G19" s="97">
        <f t="shared" si="1"/>
        <v>84000</v>
      </c>
      <c r="H19">
        <v>61950</v>
      </c>
    </row>
    <row r="20" spans="1:8" ht="18.75" customHeight="1" x14ac:dyDescent="0.25">
      <c r="A20" s="97">
        <v>14</v>
      </c>
      <c r="B20" s="151" t="s">
        <v>38</v>
      </c>
      <c r="C20" s="169">
        <v>0.5</v>
      </c>
      <c r="D20" s="99">
        <v>104000</v>
      </c>
      <c r="E20" s="98">
        <f t="shared" si="2"/>
        <v>52000</v>
      </c>
      <c r="F20" s="97">
        <f t="shared" si="0"/>
        <v>4000</v>
      </c>
      <c r="G20" s="97">
        <f t="shared" si="1"/>
        <v>56000</v>
      </c>
      <c r="H20">
        <v>41300</v>
      </c>
    </row>
    <row r="21" spans="1:8" ht="18.75" customHeight="1" x14ac:dyDescent="0.25">
      <c r="A21" s="97">
        <v>15</v>
      </c>
      <c r="B21" s="151" t="s">
        <v>38</v>
      </c>
      <c r="C21" s="169">
        <v>0.5</v>
      </c>
      <c r="D21" s="99">
        <v>104000</v>
      </c>
      <c r="E21" s="98">
        <f t="shared" si="2"/>
        <v>52000</v>
      </c>
      <c r="F21" s="97">
        <f t="shared" si="0"/>
        <v>4000</v>
      </c>
      <c r="G21" s="97">
        <f t="shared" si="1"/>
        <v>56000</v>
      </c>
      <c r="H21">
        <v>41300</v>
      </c>
    </row>
    <row r="22" spans="1:8" ht="18.75" customHeight="1" x14ac:dyDescent="0.25">
      <c r="A22" s="97">
        <v>16</v>
      </c>
      <c r="B22" s="151" t="s">
        <v>38</v>
      </c>
      <c r="C22" s="169">
        <v>0.5</v>
      </c>
      <c r="D22" s="99">
        <v>104000</v>
      </c>
      <c r="E22" s="98">
        <f t="shared" si="2"/>
        <v>52000</v>
      </c>
      <c r="F22" s="97">
        <f t="shared" si="0"/>
        <v>4000</v>
      </c>
      <c r="G22" s="97">
        <f t="shared" si="1"/>
        <v>56000</v>
      </c>
      <c r="H22">
        <v>41300</v>
      </c>
    </row>
    <row r="23" spans="1:8" ht="18.75" customHeight="1" x14ac:dyDescent="0.25">
      <c r="A23" s="97">
        <v>17</v>
      </c>
      <c r="B23" s="151" t="s">
        <v>38</v>
      </c>
      <c r="C23" s="169">
        <v>0.5</v>
      </c>
      <c r="D23" s="99">
        <v>104000</v>
      </c>
      <c r="E23" s="98">
        <f t="shared" si="2"/>
        <v>52000</v>
      </c>
      <c r="F23" s="97">
        <f t="shared" si="0"/>
        <v>4000</v>
      </c>
      <c r="G23" s="97">
        <f t="shared" si="1"/>
        <v>56000</v>
      </c>
      <c r="H23">
        <v>41300</v>
      </c>
    </row>
    <row r="24" spans="1:8" ht="18.75" customHeight="1" x14ac:dyDescent="0.25">
      <c r="A24" s="97">
        <v>18</v>
      </c>
      <c r="B24" s="151" t="s">
        <v>38</v>
      </c>
      <c r="C24" s="169">
        <v>0.5</v>
      </c>
      <c r="D24" s="99">
        <v>104000</v>
      </c>
      <c r="E24" s="98">
        <f t="shared" si="2"/>
        <v>52000</v>
      </c>
      <c r="F24" s="97">
        <f t="shared" si="0"/>
        <v>4000</v>
      </c>
      <c r="G24" s="97">
        <f t="shared" si="1"/>
        <v>56000</v>
      </c>
      <c r="H24">
        <v>41300</v>
      </c>
    </row>
    <row r="25" spans="1:8" ht="18.75" customHeight="1" x14ac:dyDescent="0.25">
      <c r="A25" s="97">
        <v>19</v>
      </c>
      <c r="B25" s="151" t="s">
        <v>38</v>
      </c>
      <c r="C25" s="169">
        <v>0.5</v>
      </c>
      <c r="D25" s="99">
        <v>104000</v>
      </c>
      <c r="E25" s="98">
        <f t="shared" si="2"/>
        <v>52000</v>
      </c>
      <c r="F25" s="97">
        <f t="shared" si="0"/>
        <v>4000</v>
      </c>
      <c r="G25" s="97">
        <f t="shared" si="1"/>
        <v>56000</v>
      </c>
      <c r="H25">
        <v>41300</v>
      </c>
    </row>
    <row r="26" spans="1:8" ht="18.75" customHeight="1" x14ac:dyDescent="0.25">
      <c r="A26" s="97">
        <v>20</v>
      </c>
      <c r="B26" s="151" t="s">
        <v>151</v>
      </c>
      <c r="C26" s="169">
        <v>1</v>
      </c>
      <c r="D26" s="99">
        <v>104000</v>
      </c>
      <c r="E26" s="98">
        <f t="shared" si="2"/>
        <v>104000</v>
      </c>
      <c r="F26" s="97">
        <f t="shared" si="0"/>
        <v>8000</v>
      </c>
      <c r="G26" s="97">
        <f t="shared" si="1"/>
        <v>112000</v>
      </c>
      <c r="H26">
        <v>82600</v>
      </c>
    </row>
    <row r="27" spans="1:8" ht="18.75" customHeight="1" x14ac:dyDescent="0.25">
      <c r="A27" s="97">
        <v>21</v>
      </c>
      <c r="B27" s="151" t="s">
        <v>152</v>
      </c>
      <c r="C27" s="169">
        <v>1</v>
      </c>
      <c r="D27" s="99">
        <v>104000</v>
      </c>
      <c r="E27" s="98">
        <f t="shared" si="2"/>
        <v>104000</v>
      </c>
      <c r="F27" s="97">
        <f t="shared" si="0"/>
        <v>8000</v>
      </c>
      <c r="G27" s="97">
        <f t="shared" si="1"/>
        <v>112000</v>
      </c>
      <c r="H27">
        <v>82600</v>
      </c>
    </row>
    <row r="28" spans="1:8" ht="18.75" customHeight="1" x14ac:dyDescent="0.25">
      <c r="A28" s="97">
        <v>22</v>
      </c>
      <c r="B28" s="151" t="s">
        <v>153</v>
      </c>
      <c r="C28" s="169">
        <v>0.5</v>
      </c>
      <c r="D28" s="99">
        <v>104000</v>
      </c>
      <c r="E28" s="98">
        <f t="shared" si="2"/>
        <v>52000</v>
      </c>
      <c r="F28" s="97">
        <f t="shared" si="0"/>
        <v>4000</v>
      </c>
      <c r="G28" s="97">
        <f t="shared" si="1"/>
        <v>56000</v>
      </c>
      <c r="H28">
        <v>41300</v>
      </c>
    </row>
    <row r="29" spans="1:8" s="183" customFormat="1" ht="18.75" customHeight="1" x14ac:dyDescent="0.25">
      <c r="A29" s="98">
        <v>23</v>
      </c>
      <c r="B29" s="182" t="s">
        <v>36</v>
      </c>
      <c r="C29" s="98">
        <v>0.5</v>
      </c>
      <c r="D29" s="99">
        <v>104000</v>
      </c>
      <c r="E29" s="98">
        <f t="shared" si="2"/>
        <v>52000</v>
      </c>
      <c r="F29" s="98">
        <f t="shared" si="0"/>
        <v>4000</v>
      </c>
      <c r="G29" s="98">
        <f t="shared" si="1"/>
        <v>56000</v>
      </c>
      <c r="H29" s="183">
        <v>41300</v>
      </c>
    </row>
    <row r="30" spans="1:8" ht="18.75" customHeight="1" x14ac:dyDescent="0.25">
      <c r="A30" s="97">
        <v>24</v>
      </c>
      <c r="B30" s="151" t="s">
        <v>154</v>
      </c>
      <c r="C30" s="169">
        <v>0.5</v>
      </c>
      <c r="D30" s="99">
        <v>104000</v>
      </c>
      <c r="E30" s="98">
        <f t="shared" si="2"/>
        <v>52000</v>
      </c>
      <c r="F30" s="97">
        <f t="shared" si="0"/>
        <v>4000</v>
      </c>
      <c r="G30" s="97">
        <f t="shared" si="1"/>
        <v>56000</v>
      </c>
      <c r="H30">
        <v>41300</v>
      </c>
    </row>
    <row r="31" spans="1:8" ht="18.75" customHeight="1" x14ac:dyDescent="0.25">
      <c r="A31" s="97">
        <v>25</v>
      </c>
      <c r="B31" s="151" t="s">
        <v>29</v>
      </c>
      <c r="C31" s="169">
        <v>1</v>
      </c>
      <c r="D31" s="99">
        <v>104000</v>
      </c>
      <c r="E31" s="98">
        <f t="shared" si="2"/>
        <v>104000</v>
      </c>
      <c r="F31" s="97">
        <f t="shared" si="0"/>
        <v>8000</v>
      </c>
      <c r="G31" s="97">
        <f t="shared" si="1"/>
        <v>112000</v>
      </c>
      <c r="H31">
        <v>82600</v>
      </c>
    </row>
    <row r="32" spans="1:8" ht="18.75" customHeight="1" x14ac:dyDescent="0.25">
      <c r="A32" s="97">
        <v>26</v>
      </c>
      <c r="B32" s="151" t="s">
        <v>29</v>
      </c>
      <c r="C32" s="169">
        <v>1</v>
      </c>
      <c r="D32" s="99">
        <v>104000</v>
      </c>
      <c r="E32" s="98">
        <f t="shared" si="2"/>
        <v>104000</v>
      </c>
      <c r="F32" s="97">
        <f t="shared" si="0"/>
        <v>8000</v>
      </c>
      <c r="G32" s="97">
        <f t="shared" si="1"/>
        <v>112000</v>
      </c>
      <c r="H32">
        <v>82600</v>
      </c>
    </row>
    <row r="33" spans="1:8" ht="18.75" customHeight="1" x14ac:dyDescent="0.25">
      <c r="A33" s="97">
        <v>27</v>
      </c>
      <c r="B33" s="151" t="s">
        <v>239</v>
      </c>
      <c r="C33" s="169">
        <v>0.75</v>
      </c>
      <c r="D33" s="99">
        <v>104000</v>
      </c>
      <c r="E33" s="98">
        <f t="shared" si="2"/>
        <v>78000</v>
      </c>
      <c r="F33" s="97">
        <f t="shared" si="0"/>
        <v>6000</v>
      </c>
      <c r="G33" s="97">
        <f t="shared" si="1"/>
        <v>84000</v>
      </c>
      <c r="H33">
        <v>61950</v>
      </c>
    </row>
    <row r="34" spans="1:8" ht="18.75" customHeight="1" x14ac:dyDescent="0.25">
      <c r="A34" s="97"/>
      <c r="B34" s="151" t="s">
        <v>149</v>
      </c>
      <c r="C34" s="151">
        <f t="shared" ref="C34:H34" si="4">SUM(C7:C33)</f>
        <v>18.110000000000003</v>
      </c>
      <c r="D34" s="151">
        <f t="shared" si="4"/>
        <v>2854000</v>
      </c>
      <c r="E34" s="151">
        <f t="shared" si="4"/>
        <v>1929440</v>
      </c>
      <c r="F34" s="151">
        <f t="shared" si="4"/>
        <v>144880</v>
      </c>
      <c r="G34" s="151">
        <f t="shared" si="4"/>
        <v>2074320</v>
      </c>
      <c r="H34" s="151">
        <f t="shared" si="4"/>
        <v>1495886</v>
      </c>
    </row>
    <row r="35" spans="1:8" ht="33" customHeight="1" x14ac:dyDescent="0.25">
      <c r="A35" s="139"/>
      <c r="B35" s="163" t="s">
        <v>188</v>
      </c>
      <c r="C35" s="163"/>
      <c r="D35" s="163"/>
      <c r="E35" s="163"/>
      <c r="F35" s="163"/>
      <c r="G35" s="163"/>
      <c r="H35" s="162"/>
    </row>
    <row r="36" spans="1:8" ht="21" customHeight="1" x14ac:dyDescent="0.25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 x14ac:dyDescent="0.25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 x14ac:dyDescent="0.25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 x14ac:dyDescent="0.25">
      <c r="A39" s="139"/>
      <c r="B39" s="143"/>
      <c r="C39" s="140"/>
      <c r="D39" s="140"/>
      <c r="E39" s="141"/>
      <c r="F39" s="139"/>
      <c r="G39" s="139"/>
    </row>
    <row r="40" spans="1:8" ht="21" customHeight="1" x14ac:dyDescent="0.25">
      <c r="A40" s="144"/>
      <c r="B40" s="145"/>
      <c r="C40" s="140"/>
      <c r="D40" s="140"/>
      <c r="E40" s="353"/>
      <c r="F40" s="353"/>
      <c r="G40" s="353"/>
    </row>
    <row r="41" spans="1:8" ht="21" customHeight="1" x14ac:dyDescent="0.25">
      <c r="A41" s="144"/>
      <c r="B41" s="145"/>
      <c r="C41" s="140"/>
      <c r="D41" s="140"/>
      <c r="E41" s="141"/>
      <c r="F41" s="139"/>
      <c r="G41" s="139"/>
    </row>
    <row r="42" spans="1:8" ht="21" customHeight="1" x14ac:dyDescent="0.25">
      <c r="A42" s="139"/>
      <c r="B42" s="143"/>
      <c r="C42" s="140"/>
      <c r="D42" s="140"/>
      <c r="E42" s="141"/>
      <c r="F42" s="139"/>
      <c r="G42" s="139"/>
    </row>
    <row r="43" spans="1:8" ht="21" customHeight="1" x14ac:dyDescent="0.25">
      <c r="A43" s="139"/>
      <c r="B43" s="143"/>
      <c r="C43" s="140"/>
      <c r="D43" s="140"/>
      <c r="E43" s="141"/>
      <c r="F43" s="139"/>
      <c r="G43" s="139"/>
    </row>
    <row r="44" spans="1:8" ht="21" customHeight="1" x14ac:dyDescent="0.25">
      <c r="A44" s="139"/>
      <c r="B44" s="143"/>
      <c r="C44" s="140"/>
      <c r="D44" s="140"/>
      <c r="E44" s="141"/>
      <c r="F44" s="139"/>
      <c r="G44" s="139"/>
    </row>
    <row r="45" spans="1:8" ht="21" customHeight="1" x14ac:dyDescent="0.25">
      <c r="A45" s="139"/>
      <c r="B45" s="146"/>
      <c r="C45" s="140"/>
      <c r="D45" s="140"/>
      <c r="E45" s="141"/>
      <c r="F45" s="147"/>
      <c r="G45" s="139"/>
    </row>
    <row r="46" spans="1:8" ht="21" customHeight="1" x14ac:dyDescent="0.25">
      <c r="A46" s="139"/>
      <c r="B46" s="143"/>
      <c r="C46" s="140"/>
      <c r="D46" s="140"/>
      <c r="E46" s="141"/>
      <c r="F46" s="139"/>
      <c r="G46" s="142"/>
    </row>
    <row r="47" spans="1:8" ht="21" customHeight="1" x14ac:dyDescent="0.25">
      <c r="A47" s="139"/>
      <c r="B47" s="143"/>
      <c r="C47" s="140"/>
      <c r="D47" s="140"/>
      <c r="E47" s="141"/>
      <c r="F47" s="139"/>
      <c r="G47" s="142"/>
    </row>
    <row r="48" spans="1:8" ht="21" customHeight="1" x14ac:dyDescent="0.25">
      <c r="A48" s="139"/>
      <c r="B48" s="143"/>
      <c r="C48" s="140"/>
      <c r="D48" s="140"/>
      <c r="E48" s="141"/>
      <c r="F48" s="139"/>
      <c r="G48" s="139"/>
    </row>
    <row r="49" spans="1:7" ht="24" customHeight="1" x14ac:dyDescent="0.25">
      <c r="A49" s="139"/>
      <c r="B49" s="164"/>
      <c r="C49" s="164"/>
      <c r="D49" s="164"/>
      <c r="E49" s="164"/>
      <c r="F49" s="164"/>
      <c r="G49" s="165"/>
    </row>
    <row r="50" spans="1:7" s="13" customFormat="1" ht="30.75" customHeight="1" x14ac:dyDescent="0.25">
      <c r="A50" s="350"/>
      <c r="B50" s="350"/>
      <c r="C50" s="350"/>
      <c r="D50" s="350"/>
      <c r="E50" s="350"/>
      <c r="F50" s="350"/>
      <c r="G50" s="350"/>
    </row>
    <row r="51" spans="1:7" s="14" customFormat="1" x14ac:dyDescent="0.25">
      <c r="A51" s="72"/>
      <c r="B51" s="72"/>
    </row>
    <row r="52" spans="1:7" s="13" customFormat="1" x14ac:dyDescent="0.25"/>
    <row r="53" spans="1:7" s="13" customFormat="1" x14ac:dyDescent="0.25">
      <c r="A53" s="60"/>
      <c r="B53" s="72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topLeftCell="A10" zoomScaleNormal="100" workbookViewId="0">
      <selection activeCell="G33" sqref="G33:H33"/>
    </sheetView>
  </sheetViews>
  <sheetFormatPr defaultRowHeight="15.75" x14ac:dyDescent="0.25"/>
  <cols>
    <col min="1" max="1" width="5.7109375" style="19" customWidth="1"/>
    <col min="2" max="2" width="3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2.28515625" customWidth="1"/>
    <col min="9" max="9" width="11.7109375" bestFit="1" customWidth="1"/>
  </cols>
  <sheetData>
    <row r="1" spans="1:8" x14ac:dyDescent="0.25">
      <c r="E1" s="347" t="s">
        <v>62</v>
      </c>
      <c r="F1" s="347"/>
      <c r="G1" s="347"/>
    </row>
    <row r="2" spans="1:8" x14ac:dyDescent="0.25">
      <c r="E2" s="347" t="s">
        <v>92</v>
      </c>
      <c r="F2" s="347"/>
      <c r="G2" s="347"/>
    </row>
    <row r="3" spans="1:8" x14ac:dyDescent="0.25">
      <c r="E3" s="334" t="s">
        <v>248</v>
      </c>
      <c r="F3" s="334"/>
      <c r="G3" s="334"/>
    </row>
    <row r="4" spans="1:8" ht="15" x14ac:dyDescent="0.25">
      <c r="A4" s="351" t="s">
        <v>122</v>
      </c>
      <c r="B4" s="351"/>
      <c r="C4" s="351"/>
      <c r="D4" s="351"/>
      <c r="E4" s="351"/>
      <c r="F4" s="351"/>
      <c r="G4" s="351"/>
    </row>
    <row r="5" spans="1:8" ht="16.5" thickBot="1" x14ac:dyDescent="0.3">
      <c r="A5" s="352" t="s">
        <v>227</v>
      </c>
      <c r="B5" s="352"/>
      <c r="C5" s="352"/>
      <c r="D5" s="352"/>
      <c r="E5" s="352"/>
      <c r="F5" s="352"/>
      <c r="G5" s="352"/>
    </row>
    <row r="6" spans="1:8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156</v>
      </c>
      <c r="F6" s="148" t="s">
        <v>5</v>
      </c>
      <c r="G6" s="148" t="s">
        <v>6</v>
      </c>
    </row>
    <row r="7" spans="1:8" ht="18.75" customHeight="1" x14ac:dyDescent="0.25">
      <c r="A7" s="97">
        <v>1</v>
      </c>
      <c r="B7" s="104" t="s">
        <v>162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  <c r="H7">
        <v>82600</v>
      </c>
    </row>
    <row r="8" spans="1:8" ht="18.75" customHeight="1" x14ac:dyDescent="0.25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C8*D8</f>
        <v>55000</v>
      </c>
      <c r="F8" s="97">
        <f t="shared" ref="F8:F32" si="1">8000*C8</f>
        <v>4000</v>
      </c>
      <c r="G8" s="97">
        <f t="shared" ref="G8:G32" si="2">E8+F8</f>
        <v>59000</v>
      </c>
      <c r="H8">
        <v>41300</v>
      </c>
    </row>
    <row r="9" spans="1:8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  <c r="H9">
        <v>41300</v>
      </c>
    </row>
    <row r="10" spans="1:8" ht="18.75" customHeight="1" x14ac:dyDescent="0.25">
      <c r="A10" s="97">
        <v>4</v>
      </c>
      <c r="B10" s="104" t="s">
        <v>37</v>
      </c>
      <c r="C10" s="99">
        <v>0.56000000000000005</v>
      </c>
      <c r="D10" s="99">
        <v>104000</v>
      </c>
      <c r="E10" s="98">
        <f>D10*C10</f>
        <v>58240.000000000007</v>
      </c>
      <c r="F10" s="97">
        <f t="shared" si="1"/>
        <v>4480</v>
      </c>
      <c r="G10" s="97">
        <f t="shared" si="2"/>
        <v>62720.000000000007</v>
      </c>
      <c r="H10">
        <v>46256</v>
      </c>
    </row>
    <row r="11" spans="1:8" ht="18.75" customHeight="1" x14ac:dyDescent="0.25">
      <c r="A11" s="97">
        <v>5</v>
      </c>
      <c r="B11" s="104" t="s">
        <v>37</v>
      </c>
      <c r="C11" s="99">
        <v>0.56000000000000005</v>
      </c>
      <c r="D11" s="99">
        <v>104000</v>
      </c>
      <c r="E11" s="98">
        <f t="shared" ref="E11:E15" si="3">D11*C11</f>
        <v>58240.000000000007</v>
      </c>
      <c r="F11" s="97">
        <f t="shared" si="1"/>
        <v>4480</v>
      </c>
      <c r="G11" s="97">
        <f t="shared" si="2"/>
        <v>62720.000000000007</v>
      </c>
      <c r="H11">
        <v>46256</v>
      </c>
    </row>
    <row r="12" spans="1:8" ht="18.75" customHeight="1" x14ac:dyDescent="0.25">
      <c r="A12" s="97">
        <v>6</v>
      </c>
      <c r="B12" s="104" t="s">
        <v>37</v>
      </c>
      <c r="C12" s="99">
        <v>0.56000000000000005</v>
      </c>
      <c r="D12" s="99">
        <v>104000</v>
      </c>
      <c r="E12" s="98">
        <f t="shared" si="3"/>
        <v>58240.000000000007</v>
      </c>
      <c r="F12" s="97">
        <f t="shared" si="1"/>
        <v>4480</v>
      </c>
      <c r="G12" s="97">
        <f t="shared" si="2"/>
        <v>62720.000000000007</v>
      </c>
      <c r="H12">
        <v>46256</v>
      </c>
    </row>
    <row r="13" spans="1:8" ht="18.75" customHeight="1" x14ac:dyDescent="0.25">
      <c r="A13" s="97">
        <v>7</v>
      </c>
      <c r="B13" s="104" t="s">
        <v>37</v>
      </c>
      <c r="C13" s="99">
        <v>0.56000000000000005</v>
      </c>
      <c r="D13" s="99">
        <v>104000</v>
      </c>
      <c r="E13" s="98">
        <f t="shared" si="3"/>
        <v>58240.000000000007</v>
      </c>
      <c r="F13" s="97">
        <f t="shared" si="1"/>
        <v>4480</v>
      </c>
      <c r="G13" s="97">
        <f t="shared" si="2"/>
        <v>62720.000000000007</v>
      </c>
      <c r="H13">
        <v>46256</v>
      </c>
    </row>
    <row r="14" spans="1:8" ht="18.75" customHeight="1" x14ac:dyDescent="0.25">
      <c r="A14" s="97">
        <v>8</v>
      </c>
      <c r="B14" s="104" t="s">
        <v>37</v>
      </c>
      <c r="C14" s="99">
        <v>0.56000000000000005</v>
      </c>
      <c r="D14" s="99">
        <v>104000</v>
      </c>
      <c r="E14" s="98">
        <f t="shared" si="3"/>
        <v>58240.000000000007</v>
      </c>
      <c r="F14" s="97">
        <f t="shared" si="1"/>
        <v>4480</v>
      </c>
      <c r="G14" s="97">
        <f t="shared" si="2"/>
        <v>62720.000000000007</v>
      </c>
      <c r="H14">
        <v>46256</v>
      </c>
    </row>
    <row r="15" spans="1:8" ht="18.75" customHeight="1" x14ac:dyDescent="0.25">
      <c r="A15" s="97">
        <v>9</v>
      </c>
      <c r="B15" s="104" t="s">
        <v>37</v>
      </c>
      <c r="C15" s="99">
        <v>0.56000000000000005</v>
      </c>
      <c r="D15" s="99">
        <v>104000</v>
      </c>
      <c r="E15" s="98">
        <f t="shared" si="3"/>
        <v>58240.000000000007</v>
      </c>
      <c r="F15" s="97">
        <f t="shared" si="1"/>
        <v>4480</v>
      </c>
      <c r="G15" s="97">
        <f t="shared" si="2"/>
        <v>62720.000000000007</v>
      </c>
      <c r="H15">
        <v>46256</v>
      </c>
    </row>
    <row r="16" spans="1:8" ht="18.75" customHeight="1" x14ac:dyDescent="0.25">
      <c r="A16" s="97">
        <v>10</v>
      </c>
      <c r="B16" s="100" t="s">
        <v>157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  <c r="H16">
        <v>41300</v>
      </c>
    </row>
    <row r="17" spans="1:9" ht="18.75" customHeight="1" x14ac:dyDescent="0.25">
      <c r="A17" s="97">
        <v>11</v>
      </c>
      <c r="B17" s="100" t="s">
        <v>157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  <c r="H17">
        <v>41300</v>
      </c>
    </row>
    <row r="18" spans="1:9" ht="18.75" customHeight="1" x14ac:dyDescent="0.25">
      <c r="A18" s="97">
        <v>12</v>
      </c>
      <c r="B18" s="100" t="s">
        <v>157</v>
      </c>
      <c r="C18" s="9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  <c r="H18">
        <v>41300</v>
      </c>
    </row>
    <row r="19" spans="1:9" ht="18.75" customHeight="1" x14ac:dyDescent="0.25">
      <c r="A19" s="97">
        <v>13</v>
      </c>
      <c r="B19" s="100" t="s">
        <v>157</v>
      </c>
      <c r="C19" s="9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  <c r="H19">
        <v>41300</v>
      </c>
    </row>
    <row r="20" spans="1:9" ht="18.75" customHeight="1" x14ac:dyDescent="0.25">
      <c r="A20" s="97">
        <v>14</v>
      </c>
      <c r="B20" s="100" t="s">
        <v>157</v>
      </c>
      <c r="C20" s="99">
        <v>0.5</v>
      </c>
      <c r="D20" s="99">
        <v>104000</v>
      </c>
      <c r="E20" s="98">
        <f t="shared" si="0"/>
        <v>52000</v>
      </c>
      <c r="F20" s="97">
        <f t="shared" si="1"/>
        <v>4000</v>
      </c>
      <c r="G20" s="97">
        <f t="shared" si="2"/>
        <v>56000</v>
      </c>
      <c r="H20">
        <v>41300</v>
      </c>
    </row>
    <row r="21" spans="1:9" ht="18.75" customHeight="1" x14ac:dyDescent="0.25">
      <c r="A21" s="97">
        <v>15</v>
      </c>
      <c r="B21" s="100" t="s">
        <v>157</v>
      </c>
      <c r="C21" s="99">
        <v>0.5</v>
      </c>
      <c r="D21" s="99">
        <v>104000</v>
      </c>
      <c r="E21" s="98">
        <f t="shared" si="0"/>
        <v>52000</v>
      </c>
      <c r="F21" s="97">
        <f t="shared" si="1"/>
        <v>4000</v>
      </c>
      <c r="G21" s="97">
        <f t="shared" si="2"/>
        <v>56000</v>
      </c>
      <c r="H21">
        <v>41300</v>
      </c>
    </row>
    <row r="22" spans="1:9" ht="18.75" customHeight="1" x14ac:dyDescent="0.25">
      <c r="A22" s="97">
        <v>16</v>
      </c>
      <c r="B22" s="100" t="s">
        <v>158</v>
      </c>
      <c r="C22" s="99">
        <v>0.5</v>
      </c>
      <c r="D22" s="99">
        <v>104000</v>
      </c>
      <c r="E22" s="98">
        <f t="shared" si="0"/>
        <v>52000</v>
      </c>
      <c r="F22" s="97">
        <f t="shared" si="1"/>
        <v>4000</v>
      </c>
      <c r="G22" s="97">
        <f t="shared" si="2"/>
        <v>56000</v>
      </c>
      <c r="H22">
        <v>41300</v>
      </c>
    </row>
    <row r="23" spans="1:9" ht="18.75" customHeight="1" x14ac:dyDescent="0.25">
      <c r="A23" s="97">
        <v>17</v>
      </c>
      <c r="B23" s="100" t="s">
        <v>36</v>
      </c>
      <c r="C23" s="99">
        <v>1</v>
      </c>
      <c r="D23" s="99">
        <v>104000</v>
      </c>
      <c r="E23" s="98">
        <f t="shared" si="0"/>
        <v>104000</v>
      </c>
      <c r="F23" s="97">
        <f t="shared" si="1"/>
        <v>8000</v>
      </c>
      <c r="G23" s="97">
        <f t="shared" si="2"/>
        <v>112000</v>
      </c>
      <c r="H23">
        <v>82600</v>
      </c>
    </row>
    <row r="24" spans="1:9" ht="18.75" customHeight="1" x14ac:dyDescent="0.25">
      <c r="A24" s="97">
        <v>18</v>
      </c>
      <c r="B24" s="100" t="s">
        <v>30</v>
      </c>
      <c r="C24" s="99">
        <v>0.75</v>
      </c>
      <c r="D24" s="99">
        <v>104000</v>
      </c>
      <c r="E24" s="98">
        <f t="shared" si="0"/>
        <v>78000</v>
      </c>
      <c r="F24" s="97">
        <f t="shared" si="1"/>
        <v>6000</v>
      </c>
      <c r="G24" s="97">
        <f t="shared" si="2"/>
        <v>84000</v>
      </c>
      <c r="H24">
        <f>C24*75000+5700</f>
        <v>61950</v>
      </c>
    </row>
    <row r="25" spans="1:9" ht="18.75" customHeight="1" x14ac:dyDescent="0.25">
      <c r="A25" s="97">
        <v>19</v>
      </c>
      <c r="B25" s="100" t="s">
        <v>11</v>
      </c>
      <c r="C25" s="99">
        <v>0.5</v>
      </c>
      <c r="D25" s="99">
        <v>104000</v>
      </c>
      <c r="E25" s="98">
        <f t="shared" si="0"/>
        <v>52000</v>
      </c>
      <c r="F25" s="97">
        <f t="shared" si="1"/>
        <v>4000</v>
      </c>
      <c r="G25" s="97">
        <f t="shared" si="2"/>
        <v>56000</v>
      </c>
      <c r="H25">
        <v>41300</v>
      </c>
      <c r="I25" t="s">
        <v>118</v>
      </c>
    </row>
    <row r="26" spans="1:9" ht="18.75" customHeight="1" x14ac:dyDescent="0.25">
      <c r="A26" s="97">
        <v>20</v>
      </c>
      <c r="B26" s="149" t="s">
        <v>40</v>
      </c>
      <c r="C26" s="99">
        <v>1</v>
      </c>
      <c r="D26" s="99">
        <v>104000</v>
      </c>
      <c r="E26" s="98">
        <f t="shared" si="0"/>
        <v>104000</v>
      </c>
      <c r="F26" s="97">
        <f t="shared" si="1"/>
        <v>8000</v>
      </c>
      <c r="G26" s="97">
        <f t="shared" si="2"/>
        <v>112000</v>
      </c>
      <c r="H26">
        <v>82600</v>
      </c>
    </row>
    <row r="27" spans="1:9" ht="18.75" customHeight="1" x14ac:dyDescent="0.25">
      <c r="A27" s="97">
        <v>21</v>
      </c>
      <c r="B27" s="149" t="s">
        <v>41</v>
      </c>
      <c r="C27" s="99">
        <v>0.5</v>
      </c>
      <c r="D27" s="99">
        <v>104000</v>
      </c>
      <c r="E27" s="98">
        <f t="shared" si="0"/>
        <v>52000</v>
      </c>
      <c r="F27" s="97">
        <f t="shared" si="1"/>
        <v>4000</v>
      </c>
      <c r="G27" s="97">
        <f t="shared" si="2"/>
        <v>56000</v>
      </c>
      <c r="H27">
        <v>41300</v>
      </c>
    </row>
    <row r="28" spans="1:9" ht="18.75" customHeight="1" x14ac:dyDescent="0.25">
      <c r="A28" s="97">
        <v>22</v>
      </c>
      <c r="B28" s="149" t="s">
        <v>159</v>
      </c>
      <c r="C28" s="99">
        <v>0.5</v>
      </c>
      <c r="D28" s="99">
        <v>104000</v>
      </c>
      <c r="E28" s="98">
        <f t="shared" si="0"/>
        <v>52000</v>
      </c>
      <c r="F28" s="97">
        <f t="shared" si="1"/>
        <v>4000</v>
      </c>
      <c r="G28" s="97">
        <f t="shared" si="2"/>
        <v>56000</v>
      </c>
      <c r="H28">
        <v>41300</v>
      </c>
    </row>
    <row r="29" spans="1:9" ht="18.75" customHeight="1" x14ac:dyDescent="0.25">
      <c r="A29" s="97">
        <v>23</v>
      </c>
      <c r="B29" s="149" t="s">
        <v>160</v>
      </c>
      <c r="C29" s="99">
        <v>0.75</v>
      </c>
      <c r="D29" s="99">
        <v>104000</v>
      </c>
      <c r="E29" s="98">
        <f t="shared" si="0"/>
        <v>78000</v>
      </c>
      <c r="F29" s="97">
        <f t="shared" si="1"/>
        <v>6000</v>
      </c>
      <c r="G29" s="97">
        <f t="shared" si="2"/>
        <v>84000</v>
      </c>
      <c r="H29">
        <v>61950</v>
      </c>
    </row>
    <row r="30" spans="1:9" ht="18.75" customHeight="1" x14ac:dyDescent="0.25">
      <c r="A30" s="97">
        <v>24</v>
      </c>
      <c r="B30" s="149" t="s">
        <v>161</v>
      </c>
      <c r="C30" s="99">
        <v>1</v>
      </c>
      <c r="D30" s="99">
        <v>104000</v>
      </c>
      <c r="E30" s="98">
        <f t="shared" si="0"/>
        <v>104000</v>
      </c>
      <c r="F30" s="97">
        <f t="shared" si="1"/>
        <v>8000</v>
      </c>
      <c r="G30" s="97">
        <f t="shared" si="2"/>
        <v>112000</v>
      </c>
      <c r="H30">
        <v>82600</v>
      </c>
    </row>
    <row r="31" spans="1:9" ht="18.75" customHeight="1" x14ac:dyDescent="0.25">
      <c r="A31" s="97">
        <v>25</v>
      </c>
      <c r="B31" s="149" t="s">
        <v>22</v>
      </c>
      <c r="C31" s="99">
        <v>0.5</v>
      </c>
      <c r="D31" s="99">
        <v>104000</v>
      </c>
      <c r="E31" s="98">
        <f t="shared" si="0"/>
        <v>52000</v>
      </c>
      <c r="F31" s="97">
        <f t="shared" si="1"/>
        <v>4000</v>
      </c>
      <c r="G31" s="97">
        <f t="shared" si="2"/>
        <v>56000</v>
      </c>
      <c r="H31">
        <v>41300</v>
      </c>
    </row>
    <row r="32" spans="1:9" ht="18.75" customHeight="1" x14ac:dyDescent="0.25">
      <c r="A32" s="97">
        <v>26</v>
      </c>
      <c r="B32" s="149" t="s">
        <v>207</v>
      </c>
      <c r="C32" s="99">
        <v>0.5</v>
      </c>
      <c r="D32" s="99">
        <v>104000</v>
      </c>
      <c r="E32" s="98">
        <f t="shared" si="0"/>
        <v>52000</v>
      </c>
      <c r="F32" s="97">
        <f t="shared" si="1"/>
        <v>4000</v>
      </c>
      <c r="G32" s="97">
        <f t="shared" si="2"/>
        <v>56000</v>
      </c>
      <c r="H32">
        <v>41300</v>
      </c>
    </row>
    <row r="33" spans="1:9" ht="18.75" customHeight="1" x14ac:dyDescent="0.25">
      <c r="A33" s="97"/>
      <c r="B33" s="151" t="s">
        <v>149</v>
      </c>
      <c r="C33" s="151">
        <f t="shared" ref="C33:H33" si="4">SUM(C7:C32)</f>
        <v>15.860000000000001</v>
      </c>
      <c r="D33" s="151">
        <f t="shared" si="4"/>
        <v>2756000</v>
      </c>
      <c r="E33" s="151">
        <f t="shared" si="4"/>
        <v>1698440</v>
      </c>
      <c r="F33" s="151">
        <f t="shared" si="4"/>
        <v>126880</v>
      </c>
      <c r="G33" s="151">
        <f t="shared" si="4"/>
        <v>1825320</v>
      </c>
      <c r="H33" s="151">
        <f t="shared" si="4"/>
        <v>1310036</v>
      </c>
      <c r="I33" s="259"/>
    </row>
    <row r="34" spans="1:9" ht="18.75" customHeight="1" x14ac:dyDescent="0.25">
      <c r="A34" s="139"/>
      <c r="B34" s="166"/>
      <c r="C34" s="166"/>
      <c r="D34" s="166"/>
      <c r="E34" s="166"/>
      <c r="F34" s="166"/>
      <c r="G34" s="166"/>
    </row>
    <row r="35" spans="1:9" ht="18.75" customHeight="1" x14ac:dyDescent="0.25">
      <c r="A35" s="139"/>
      <c r="B35" s="166"/>
      <c r="C35" s="166"/>
      <c r="D35" s="166"/>
      <c r="E35" s="166"/>
      <c r="F35" s="166"/>
      <c r="G35" s="166"/>
    </row>
    <row r="36" spans="1:9" ht="33" customHeight="1" x14ac:dyDescent="0.25">
      <c r="A36" s="139"/>
      <c r="B36" s="345" t="s">
        <v>188</v>
      </c>
      <c r="C36" s="345"/>
      <c r="D36" s="345"/>
      <c r="E36" s="345"/>
      <c r="F36" s="345"/>
      <c r="G36" s="345"/>
      <c r="H36" s="345"/>
    </row>
    <row r="37" spans="1:9" ht="21" customHeight="1" x14ac:dyDescent="0.25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 x14ac:dyDescent="0.25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 x14ac:dyDescent="0.25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 x14ac:dyDescent="0.25">
      <c r="A40" s="139"/>
      <c r="B40" s="143"/>
      <c r="C40" s="140"/>
      <c r="D40" s="140"/>
      <c r="E40" s="141"/>
      <c r="F40" s="139"/>
      <c r="G40" s="139"/>
    </row>
    <row r="41" spans="1:9" ht="21" customHeight="1" x14ac:dyDescent="0.25">
      <c r="A41" s="144"/>
      <c r="B41" s="145"/>
      <c r="C41" s="140"/>
      <c r="D41" s="140"/>
      <c r="E41" s="353"/>
      <c r="F41" s="353"/>
      <c r="G41" s="353"/>
    </row>
    <row r="42" spans="1:9" ht="21" customHeight="1" x14ac:dyDescent="0.25">
      <c r="A42" s="144"/>
      <c r="B42" s="145"/>
      <c r="C42" s="140"/>
      <c r="D42" s="140"/>
      <c r="E42" s="141"/>
      <c r="F42" s="139"/>
      <c r="G42" s="139"/>
    </row>
    <row r="43" spans="1:9" ht="21" customHeight="1" x14ac:dyDescent="0.25">
      <c r="A43" s="139"/>
      <c r="B43" s="143"/>
      <c r="C43" s="140"/>
      <c r="D43" s="140"/>
      <c r="E43" s="141"/>
      <c r="F43" s="139"/>
      <c r="G43" s="139"/>
    </row>
    <row r="44" spans="1:9" ht="21" customHeight="1" x14ac:dyDescent="0.25">
      <c r="A44" s="139"/>
      <c r="B44" s="143"/>
      <c r="C44" s="140"/>
      <c r="D44" s="140"/>
      <c r="E44" s="141"/>
      <c r="F44" s="139"/>
      <c r="G44" s="139"/>
    </row>
    <row r="45" spans="1:9" ht="21" customHeight="1" x14ac:dyDescent="0.25">
      <c r="A45" s="139"/>
      <c r="B45" s="143"/>
      <c r="C45" s="140"/>
      <c r="D45" s="140"/>
      <c r="E45" s="141"/>
      <c r="F45" s="139"/>
      <c r="G45" s="139"/>
    </row>
    <row r="46" spans="1:9" ht="21" customHeight="1" x14ac:dyDescent="0.25">
      <c r="A46" s="139"/>
      <c r="B46" s="146"/>
      <c r="C46" s="140"/>
      <c r="D46" s="140"/>
      <c r="E46" s="141"/>
      <c r="F46" s="147"/>
      <c r="G46" s="139"/>
    </row>
    <row r="47" spans="1:9" ht="21" customHeight="1" x14ac:dyDescent="0.25">
      <c r="A47" s="139"/>
      <c r="B47" s="143"/>
      <c r="C47" s="140"/>
      <c r="D47" s="140"/>
      <c r="E47" s="141"/>
      <c r="F47" s="139"/>
      <c r="G47" s="142"/>
    </row>
    <row r="48" spans="1:9" ht="21" customHeight="1" x14ac:dyDescent="0.25">
      <c r="A48" s="139"/>
      <c r="B48" s="143"/>
      <c r="C48" s="140"/>
      <c r="D48" s="140"/>
      <c r="E48" s="141"/>
      <c r="F48" s="139"/>
      <c r="G48" s="142"/>
    </row>
    <row r="49" spans="1:7" ht="21" customHeight="1" x14ac:dyDescent="0.25">
      <c r="A49" s="139"/>
      <c r="B49" s="143"/>
      <c r="C49" s="140"/>
      <c r="D49" s="140"/>
      <c r="E49" s="141"/>
      <c r="F49" s="139"/>
      <c r="G49" s="139"/>
    </row>
    <row r="50" spans="1:7" ht="24" customHeight="1" x14ac:dyDescent="0.25">
      <c r="A50" s="139"/>
      <c r="B50" s="164"/>
      <c r="C50" s="164"/>
      <c r="D50" s="164"/>
      <c r="E50" s="164"/>
      <c r="F50" s="164"/>
      <c r="G50" s="165"/>
    </row>
    <row r="51" spans="1:7" s="13" customFormat="1" ht="30.75" customHeight="1" x14ac:dyDescent="0.25">
      <c r="A51" s="350"/>
      <c r="B51" s="350"/>
      <c r="C51" s="350"/>
      <c r="D51" s="350"/>
      <c r="E51" s="350"/>
      <c r="F51" s="350"/>
      <c r="G51" s="350"/>
    </row>
    <row r="52" spans="1:7" s="14" customFormat="1" x14ac:dyDescent="0.25">
      <c r="A52" s="72"/>
      <c r="B52" s="72"/>
    </row>
    <row r="53" spans="1:7" s="13" customFormat="1" x14ac:dyDescent="0.25"/>
    <row r="54" spans="1:7" s="13" customFormat="1" x14ac:dyDescent="0.25">
      <c r="A54" s="60"/>
      <c r="B54" s="72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topLeftCell="A17" zoomScaleNormal="100" workbookViewId="0">
      <selection activeCell="B24" sqref="B24:H24"/>
    </sheetView>
  </sheetViews>
  <sheetFormatPr defaultRowHeight="15.75" x14ac:dyDescent="0.25"/>
  <cols>
    <col min="1" max="1" width="5.7109375" style="19" customWidth="1"/>
    <col min="2" max="2" width="36.28515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8" x14ac:dyDescent="0.25">
      <c r="E1" s="347" t="s">
        <v>62</v>
      </c>
      <c r="F1" s="347"/>
      <c r="G1" s="347"/>
    </row>
    <row r="2" spans="1:8" x14ac:dyDescent="0.25">
      <c r="A2" s="249"/>
      <c r="B2" s="249"/>
      <c r="C2" s="249"/>
      <c r="D2" s="249"/>
      <c r="E2" s="354" t="s">
        <v>92</v>
      </c>
      <c r="F2" s="354"/>
      <c r="G2" s="354"/>
      <c r="H2" s="183"/>
    </row>
    <row r="3" spans="1:8" x14ac:dyDescent="0.25">
      <c r="A3" s="249"/>
      <c r="B3" s="249"/>
      <c r="C3" s="249"/>
      <c r="D3" s="249"/>
      <c r="E3" s="355" t="s">
        <v>248</v>
      </c>
      <c r="F3" s="355"/>
      <c r="G3" s="355"/>
      <c r="H3" s="183"/>
    </row>
    <row r="4" spans="1:8" ht="15" x14ac:dyDescent="0.25">
      <c r="A4" s="356" t="s">
        <v>122</v>
      </c>
      <c r="B4" s="356"/>
      <c r="C4" s="356"/>
      <c r="D4" s="356"/>
      <c r="E4" s="356"/>
      <c r="F4" s="356"/>
      <c r="G4" s="356"/>
      <c r="H4" s="183"/>
    </row>
    <row r="5" spans="1:8" ht="16.5" thickBot="1" x14ac:dyDescent="0.3">
      <c r="A5" s="357" t="s">
        <v>228</v>
      </c>
      <c r="B5" s="357"/>
      <c r="C5" s="357"/>
      <c r="D5" s="357"/>
      <c r="E5" s="357"/>
      <c r="F5" s="357"/>
      <c r="G5" s="357"/>
      <c r="H5" s="183"/>
    </row>
    <row r="6" spans="1:8" ht="110.25" x14ac:dyDescent="0.25">
      <c r="A6" s="250" t="s">
        <v>1</v>
      </c>
      <c r="B6" s="250" t="s">
        <v>18</v>
      </c>
      <c r="C6" s="250" t="s">
        <v>19</v>
      </c>
      <c r="D6" s="250" t="s">
        <v>20</v>
      </c>
      <c r="E6" s="250" t="s">
        <v>163</v>
      </c>
      <c r="F6" s="250" t="s">
        <v>5</v>
      </c>
      <c r="G6" s="250" t="s">
        <v>6</v>
      </c>
      <c r="H6" s="183"/>
    </row>
    <row r="7" spans="1:8" ht="18.75" customHeight="1" x14ac:dyDescent="0.25">
      <c r="A7" s="98">
        <v>1</v>
      </c>
      <c r="B7" s="184" t="s">
        <v>24</v>
      </c>
      <c r="C7" s="99">
        <v>1</v>
      </c>
      <c r="D7" s="99">
        <v>127000</v>
      </c>
      <c r="E7" s="98">
        <f>C7*D7</f>
        <v>127000</v>
      </c>
      <c r="F7" s="98">
        <f>8000*C7</f>
        <v>8000</v>
      </c>
      <c r="G7" s="98">
        <f>E7+F7</f>
        <v>135000</v>
      </c>
      <c r="H7" s="183">
        <v>82600</v>
      </c>
    </row>
    <row r="8" spans="1:8" ht="35.450000000000003" customHeight="1" x14ac:dyDescent="0.25">
      <c r="A8" s="98"/>
      <c r="B8" s="224" t="s">
        <v>189</v>
      </c>
      <c r="C8" s="99">
        <v>0.25</v>
      </c>
      <c r="D8" s="99">
        <v>104000</v>
      </c>
      <c r="E8" s="98">
        <f t="shared" ref="E8:E22" si="0">C8*D8</f>
        <v>26000</v>
      </c>
      <c r="F8" s="98">
        <f>8000*C8</f>
        <v>2000</v>
      </c>
      <c r="G8" s="98">
        <f>E8+F8</f>
        <v>28000</v>
      </c>
      <c r="H8" s="183">
        <f>75000*C8+1900</f>
        <v>20650</v>
      </c>
    </row>
    <row r="9" spans="1:8" s="183" customFormat="1" ht="18.75" customHeight="1" x14ac:dyDescent="0.25">
      <c r="A9" s="98">
        <v>2</v>
      </c>
      <c r="B9" s="184" t="s">
        <v>193</v>
      </c>
      <c r="C9" s="99">
        <v>0.5</v>
      </c>
      <c r="D9" s="99">
        <v>104000</v>
      </c>
      <c r="E9" s="98">
        <f t="shared" si="0"/>
        <v>52000</v>
      </c>
      <c r="F9" s="98">
        <f t="shared" ref="F9:F22" si="1">8000*C9</f>
        <v>4000</v>
      </c>
      <c r="G9" s="98">
        <f t="shared" ref="G9:G22" si="2">E9+F9</f>
        <v>56000</v>
      </c>
      <c r="H9" s="183">
        <v>41300</v>
      </c>
    </row>
    <row r="10" spans="1:8" ht="18.75" customHeight="1" x14ac:dyDescent="0.25">
      <c r="A10" s="98">
        <v>3</v>
      </c>
      <c r="B10" s="184" t="s">
        <v>37</v>
      </c>
      <c r="C10" s="99">
        <v>1</v>
      </c>
      <c r="D10" s="99">
        <v>104000</v>
      </c>
      <c r="E10" s="98">
        <f t="shared" si="0"/>
        <v>104000</v>
      </c>
      <c r="F10" s="98">
        <f t="shared" si="1"/>
        <v>8000</v>
      </c>
      <c r="G10" s="98">
        <f t="shared" si="2"/>
        <v>112000</v>
      </c>
      <c r="H10" s="183">
        <v>82600</v>
      </c>
    </row>
    <row r="11" spans="1:8" s="183" customFormat="1" ht="18.75" customHeight="1" x14ac:dyDescent="0.25">
      <c r="A11" s="98">
        <v>4</v>
      </c>
      <c r="B11" s="184" t="s">
        <v>167</v>
      </c>
      <c r="C11" s="99">
        <v>1</v>
      </c>
      <c r="D11" s="99">
        <v>104000</v>
      </c>
      <c r="E11" s="98">
        <f t="shared" si="0"/>
        <v>104000</v>
      </c>
      <c r="F11" s="98">
        <f t="shared" si="1"/>
        <v>8000</v>
      </c>
      <c r="G11" s="98">
        <f t="shared" si="2"/>
        <v>112000</v>
      </c>
      <c r="H11" s="183">
        <v>82600</v>
      </c>
    </row>
    <row r="12" spans="1:8" ht="18.75" customHeight="1" x14ac:dyDescent="0.25">
      <c r="A12" s="98">
        <v>5</v>
      </c>
      <c r="B12" s="184" t="s">
        <v>164</v>
      </c>
      <c r="C12" s="99">
        <v>0.5</v>
      </c>
      <c r="D12" s="99">
        <v>104000</v>
      </c>
      <c r="E12" s="98">
        <f t="shared" si="0"/>
        <v>52000</v>
      </c>
      <c r="F12" s="98">
        <f t="shared" si="1"/>
        <v>4000</v>
      </c>
      <c r="G12" s="98">
        <f t="shared" si="2"/>
        <v>56000</v>
      </c>
      <c r="H12" s="183">
        <v>41300</v>
      </c>
    </row>
    <row r="13" spans="1:8" ht="18.75" customHeight="1" x14ac:dyDescent="0.25">
      <c r="A13" s="98">
        <v>6</v>
      </c>
      <c r="B13" s="184" t="s">
        <v>40</v>
      </c>
      <c r="C13" s="99">
        <v>1</v>
      </c>
      <c r="D13" s="99">
        <v>104000</v>
      </c>
      <c r="E13" s="98">
        <f t="shared" si="0"/>
        <v>104000</v>
      </c>
      <c r="F13" s="98">
        <f t="shared" si="1"/>
        <v>8000</v>
      </c>
      <c r="G13" s="98">
        <f t="shared" si="2"/>
        <v>112000</v>
      </c>
      <c r="H13" s="183">
        <v>82600</v>
      </c>
    </row>
    <row r="14" spans="1:8" ht="18.75" customHeight="1" x14ac:dyDescent="0.25">
      <c r="A14" s="98">
        <v>7</v>
      </c>
      <c r="B14" s="184" t="s">
        <v>70</v>
      </c>
      <c r="C14" s="99">
        <v>0.5</v>
      </c>
      <c r="D14" s="99">
        <v>104000</v>
      </c>
      <c r="E14" s="98">
        <f t="shared" si="0"/>
        <v>52000</v>
      </c>
      <c r="F14" s="98">
        <f t="shared" si="1"/>
        <v>4000</v>
      </c>
      <c r="G14" s="98">
        <f t="shared" si="2"/>
        <v>56000</v>
      </c>
      <c r="H14" s="183">
        <v>41300</v>
      </c>
    </row>
    <row r="15" spans="1:8" ht="18.75" customHeight="1" x14ac:dyDescent="0.25">
      <c r="A15" s="98">
        <v>8</v>
      </c>
      <c r="B15" s="184" t="s">
        <v>22</v>
      </c>
      <c r="C15" s="99">
        <v>0.5</v>
      </c>
      <c r="D15" s="99">
        <v>104000</v>
      </c>
      <c r="E15" s="98">
        <f t="shared" si="0"/>
        <v>52000</v>
      </c>
      <c r="F15" s="98">
        <f t="shared" si="1"/>
        <v>4000</v>
      </c>
      <c r="G15" s="98">
        <f t="shared" si="2"/>
        <v>56000</v>
      </c>
      <c r="H15" s="183">
        <v>41300</v>
      </c>
    </row>
    <row r="16" spans="1:8" s="183" customFormat="1" ht="18.75" customHeight="1" x14ac:dyDescent="0.25">
      <c r="A16" s="98">
        <v>9</v>
      </c>
      <c r="B16" s="184" t="s">
        <v>30</v>
      </c>
      <c r="C16" s="99">
        <v>0.25</v>
      </c>
      <c r="D16" s="99">
        <v>104000</v>
      </c>
      <c r="E16" s="98">
        <f t="shared" si="0"/>
        <v>26000</v>
      </c>
      <c r="F16" s="98">
        <f t="shared" si="1"/>
        <v>2000</v>
      </c>
      <c r="G16" s="98">
        <f t="shared" si="2"/>
        <v>28000</v>
      </c>
      <c r="H16" s="183">
        <v>20650</v>
      </c>
    </row>
    <row r="17" spans="1:8" s="183" customFormat="1" ht="18.75" customHeight="1" x14ac:dyDescent="0.25">
      <c r="A17" s="98">
        <v>10</v>
      </c>
      <c r="B17" s="184" t="s">
        <v>154</v>
      </c>
      <c r="C17" s="99">
        <v>0.25</v>
      </c>
      <c r="D17" s="99">
        <v>104000</v>
      </c>
      <c r="E17" s="98">
        <f t="shared" si="0"/>
        <v>26000</v>
      </c>
      <c r="F17" s="98">
        <f t="shared" si="1"/>
        <v>2000</v>
      </c>
      <c r="G17" s="98">
        <f t="shared" si="2"/>
        <v>28000</v>
      </c>
      <c r="H17" s="183">
        <v>20650</v>
      </c>
    </row>
    <row r="18" spans="1:8" s="183" customFormat="1" ht="18.75" customHeight="1" x14ac:dyDescent="0.25">
      <c r="A18" s="98">
        <v>11</v>
      </c>
      <c r="B18" s="184" t="s">
        <v>29</v>
      </c>
      <c r="C18" s="99">
        <v>0.5</v>
      </c>
      <c r="D18" s="99">
        <v>104000</v>
      </c>
      <c r="E18" s="98">
        <f t="shared" si="0"/>
        <v>52000</v>
      </c>
      <c r="F18" s="98">
        <f t="shared" si="1"/>
        <v>4000</v>
      </c>
      <c r="G18" s="98">
        <f t="shared" si="2"/>
        <v>56000</v>
      </c>
      <c r="H18" s="183">
        <v>41300</v>
      </c>
    </row>
    <row r="19" spans="1:8" s="183" customFormat="1" ht="18.75" customHeight="1" x14ac:dyDescent="0.25">
      <c r="A19" s="98">
        <v>12</v>
      </c>
      <c r="B19" s="184" t="s">
        <v>29</v>
      </c>
      <c r="C19" s="99">
        <v>0.5</v>
      </c>
      <c r="D19" s="99">
        <v>104000</v>
      </c>
      <c r="E19" s="98">
        <f t="shared" si="0"/>
        <v>52000</v>
      </c>
      <c r="F19" s="98">
        <f t="shared" si="1"/>
        <v>4000</v>
      </c>
      <c r="G19" s="98">
        <f t="shared" si="2"/>
        <v>56000</v>
      </c>
      <c r="H19" s="183">
        <v>41300</v>
      </c>
    </row>
    <row r="20" spans="1:8" s="183" customFormat="1" ht="18.75" customHeight="1" x14ac:dyDescent="0.25">
      <c r="A20" s="98">
        <v>13</v>
      </c>
      <c r="B20" s="184" t="s">
        <v>204</v>
      </c>
      <c r="C20" s="99">
        <v>1</v>
      </c>
      <c r="D20" s="99">
        <v>104000</v>
      </c>
      <c r="E20" s="98">
        <f t="shared" si="0"/>
        <v>104000</v>
      </c>
      <c r="F20" s="98">
        <f t="shared" si="1"/>
        <v>8000</v>
      </c>
      <c r="G20" s="98">
        <f t="shared" si="2"/>
        <v>112000</v>
      </c>
      <c r="H20" s="183">
        <v>82600</v>
      </c>
    </row>
    <row r="21" spans="1:8" s="183" customFormat="1" ht="18.75" customHeight="1" x14ac:dyDescent="0.25">
      <c r="A21" s="98">
        <v>14</v>
      </c>
      <c r="B21" s="184" t="s">
        <v>207</v>
      </c>
      <c r="C21" s="99">
        <v>0.25</v>
      </c>
      <c r="D21" s="99">
        <v>104000</v>
      </c>
      <c r="E21" s="98">
        <f t="shared" si="0"/>
        <v>26000</v>
      </c>
      <c r="F21" s="98">
        <f t="shared" si="1"/>
        <v>2000</v>
      </c>
      <c r="G21" s="98">
        <f t="shared" si="2"/>
        <v>28000</v>
      </c>
      <c r="H21" s="183">
        <v>20650</v>
      </c>
    </row>
    <row r="22" spans="1:8" s="183" customFormat="1" ht="18.75" customHeight="1" x14ac:dyDescent="0.25">
      <c r="A22" s="98">
        <v>15</v>
      </c>
      <c r="B22" s="184" t="s">
        <v>239</v>
      </c>
      <c r="C22" s="99">
        <v>0.25</v>
      </c>
      <c r="D22" s="99">
        <v>104000</v>
      </c>
      <c r="E22" s="98">
        <f t="shared" si="0"/>
        <v>26000</v>
      </c>
      <c r="F22" s="98">
        <f t="shared" si="1"/>
        <v>2000</v>
      </c>
      <c r="G22" s="98">
        <f t="shared" si="2"/>
        <v>28000</v>
      </c>
      <c r="H22" s="183">
        <v>20650</v>
      </c>
    </row>
    <row r="23" spans="1:8" ht="18.75" customHeight="1" x14ac:dyDescent="0.25">
      <c r="A23" s="98"/>
      <c r="B23" s="182"/>
      <c r="C23" s="182">
        <f t="shared" ref="C23:H23" si="3">SUM(C7:C22)</f>
        <v>9.25</v>
      </c>
      <c r="D23" s="182">
        <f t="shared" si="3"/>
        <v>1687000</v>
      </c>
      <c r="E23" s="182">
        <f t="shared" si="3"/>
        <v>985000</v>
      </c>
      <c r="F23" s="182">
        <f t="shared" si="3"/>
        <v>74000</v>
      </c>
      <c r="G23" s="182">
        <f t="shared" si="3"/>
        <v>1059000</v>
      </c>
      <c r="H23" s="182">
        <f t="shared" si="3"/>
        <v>764050</v>
      </c>
    </row>
    <row r="24" spans="1:8" ht="33" customHeight="1" x14ac:dyDescent="0.25">
      <c r="A24" s="141"/>
      <c r="B24" s="358" t="s">
        <v>188</v>
      </c>
      <c r="C24" s="358"/>
      <c r="D24" s="358"/>
      <c r="E24" s="358"/>
      <c r="F24" s="358"/>
      <c r="G24" s="358"/>
      <c r="H24" s="358"/>
    </row>
    <row r="25" spans="1:8" ht="21" customHeight="1" x14ac:dyDescent="0.25">
      <c r="A25" s="141"/>
      <c r="B25" s="251"/>
      <c r="C25" s="251" t="s">
        <v>93</v>
      </c>
      <c r="D25" s="251"/>
      <c r="E25" s="252"/>
      <c r="F25" s="252"/>
      <c r="G25" s="252"/>
      <c r="H25" s="252"/>
    </row>
    <row r="26" spans="1:8" ht="21" customHeight="1" x14ac:dyDescent="0.25">
      <c r="A26" s="141"/>
      <c r="B26" s="253" t="s">
        <v>23</v>
      </c>
      <c r="C26" s="253"/>
      <c r="D26" s="253"/>
      <c r="E26" s="253"/>
      <c r="F26" s="253"/>
      <c r="G26" s="253"/>
      <c r="H26" s="253"/>
    </row>
    <row r="27" spans="1:8" ht="21" customHeight="1" x14ac:dyDescent="0.25">
      <c r="A27" s="141"/>
      <c r="B27" s="254"/>
      <c r="C27" s="251" t="s">
        <v>94</v>
      </c>
      <c r="D27" s="251"/>
      <c r="E27" s="255"/>
      <c r="F27" s="255"/>
      <c r="G27" s="255"/>
      <c r="H27" s="255"/>
    </row>
    <row r="28" spans="1:8" ht="21" customHeight="1" x14ac:dyDescent="0.25">
      <c r="A28" s="141"/>
      <c r="B28" s="256"/>
      <c r="C28" s="140"/>
      <c r="D28" s="140"/>
      <c r="E28" s="141"/>
      <c r="F28" s="141"/>
      <c r="G28" s="141"/>
      <c r="H28" s="183"/>
    </row>
    <row r="29" spans="1:8" ht="21" customHeight="1" x14ac:dyDescent="0.25">
      <c r="A29" s="141"/>
      <c r="B29" s="256"/>
      <c r="C29" s="140"/>
      <c r="D29" s="140"/>
      <c r="E29" s="353"/>
      <c r="F29" s="353"/>
      <c r="G29" s="353"/>
      <c r="H29" s="183"/>
    </row>
    <row r="30" spans="1:8" ht="21" customHeight="1" x14ac:dyDescent="0.25">
      <c r="A30" s="144"/>
      <c r="B30" s="145"/>
      <c r="C30" s="140"/>
      <c r="D30" s="140"/>
      <c r="E30" s="141"/>
      <c r="F30" s="139"/>
      <c r="G30" s="139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6"/>
      <c r="C34" s="140"/>
      <c r="D34" s="140"/>
      <c r="E34" s="141"/>
      <c r="F34" s="147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42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39"/>
    </row>
    <row r="38" spans="1:7" ht="24" customHeight="1" x14ac:dyDescent="0.25">
      <c r="A38" s="139"/>
      <c r="B38" s="164"/>
      <c r="C38" s="164"/>
      <c r="D38" s="164"/>
      <c r="E38" s="164"/>
      <c r="F38" s="164"/>
      <c r="G38" s="165"/>
    </row>
    <row r="39" spans="1:7" s="13" customFormat="1" ht="30.75" customHeight="1" x14ac:dyDescent="0.25">
      <c r="A39" s="350"/>
      <c r="B39" s="350"/>
      <c r="C39" s="350"/>
      <c r="D39" s="350"/>
      <c r="E39" s="350"/>
      <c r="F39" s="350"/>
      <c r="G39" s="350"/>
    </row>
    <row r="40" spans="1:7" s="14" customFormat="1" x14ac:dyDescent="0.25">
      <c r="A40" s="72"/>
      <c r="B40" s="72"/>
    </row>
    <row r="41" spans="1:7" s="13" customFormat="1" x14ac:dyDescent="0.25"/>
    <row r="42" spans="1:7" s="13" customFormat="1" x14ac:dyDescent="0.25">
      <c r="A42" s="60"/>
      <c r="B42" s="72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H20" sqref="H20"/>
    </sheetView>
  </sheetViews>
  <sheetFormatPr defaultRowHeight="15.75" x14ac:dyDescent="0.25"/>
  <cols>
    <col min="1" max="1" width="5.7109375" style="19" customWidth="1"/>
    <col min="2" max="2" width="27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47" t="s">
        <v>62</v>
      </c>
      <c r="F1" s="347"/>
      <c r="G1" s="347"/>
    </row>
    <row r="2" spans="1:9" x14ac:dyDescent="0.25">
      <c r="E2" s="347" t="s">
        <v>92</v>
      </c>
      <c r="F2" s="347"/>
      <c r="G2" s="347"/>
    </row>
    <row r="3" spans="1:9" x14ac:dyDescent="0.25">
      <c r="E3" s="334" t="s">
        <v>248</v>
      </c>
      <c r="F3" s="334"/>
      <c r="G3" s="334"/>
    </row>
    <row r="4" spans="1:9" ht="15" x14ac:dyDescent="0.25">
      <c r="A4" s="351" t="s">
        <v>122</v>
      </c>
      <c r="B4" s="351"/>
      <c r="C4" s="351"/>
      <c r="D4" s="351"/>
      <c r="E4" s="351"/>
      <c r="F4" s="351"/>
      <c r="G4" s="351"/>
    </row>
    <row r="5" spans="1:9" ht="16.5" thickBot="1" x14ac:dyDescent="0.3">
      <c r="A5" s="352" t="s">
        <v>229</v>
      </c>
      <c r="B5" s="352"/>
      <c r="C5" s="352"/>
      <c r="D5" s="352"/>
      <c r="E5" s="352"/>
      <c r="F5" s="352"/>
      <c r="G5" s="352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  <c r="H7">
        <v>82600</v>
      </c>
    </row>
    <row r="8" spans="1:9" ht="18.75" customHeight="1" x14ac:dyDescent="0.25">
      <c r="A8" s="97">
        <v>2</v>
      </c>
      <c r="B8" s="104" t="s">
        <v>23</v>
      </c>
      <c r="C8" s="99">
        <v>0.5</v>
      </c>
      <c r="D8" s="99">
        <v>104000</v>
      </c>
      <c r="E8" s="98">
        <f t="shared" ref="E8:E19" si="0">D8*C8</f>
        <v>52000</v>
      </c>
      <c r="F8" s="97">
        <f t="shared" ref="F8:F19" si="1">8000*C8</f>
        <v>4000</v>
      </c>
      <c r="G8" s="97">
        <f t="shared" ref="G8:G19" si="2">E8+F8</f>
        <v>56000</v>
      </c>
      <c r="H8">
        <v>41300</v>
      </c>
    </row>
    <row r="9" spans="1:9" ht="18.75" customHeight="1" x14ac:dyDescent="0.25">
      <c r="A9" s="97">
        <v>3</v>
      </c>
      <c r="B9" s="104" t="s">
        <v>30</v>
      </c>
      <c r="C9" s="99">
        <v>0.25</v>
      </c>
      <c r="D9" s="99">
        <v>104000</v>
      </c>
      <c r="E9" s="98">
        <f t="shared" si="0"/>
        <v>26000</v>
      </c>
      <c r="F9" s="97">
        <f t="shared" si="1"/>
        <v>2000</v>
      </c>
      <c r="G9" s="97">
        <f t="shared" si="2"/>
        <v>28000</v>
      </c>
      <c r="H9">
        <v>20650</v>
      </c>
    </row>
    <row r="10" spans="1:9" ht="18.75" customHeight="1" x14ac:dyDescent="0.25">
      <c r="A10" s="97">
        <v>4</v>
      </c>
      <c r="B10" s="104" t="s">
        <v>36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  <c r="H10">
        <v>41300</v>
      </c>
    </row>
    <row r="11" spans="1:9" ht="18.75" customHeight="1" x14ac:dyDescent="0.25">
      <c r="A11" s="97">
        <v>5</v>
      </c>
      <c r="B11" s="104" t="s">
        <v>37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0" t="s">
        <v>157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  <c r="H13">
        <v>82600</v>
      </c>
    </row>
    <row r="14" spans="1:9" ht="18.75" customHeight="1" x14ac:dyDescent="0.25">
      <c r="A14" s="97">
        <v>8</v>
      </c>
      <c r="B14" s="100" t="s">
        <v>41</v>
      </c>
      <c r="C14" s="99">
        <v>0.5</v>
      </c>
      <c r="D14" s="99">
        <v>104000</v>
      </c>
      <c r="E14" s="98">
        <f t="shared" si="0"/>
        <v>52000</v>
      </c>
      <c r="F14" s="97">
        <f t="shared" si="1"/>
        <v>4000</v>
      </c>
      <c r="G14" s="97">
        <f t="shared" si="2"/>
        <v>56000</v>
      </c>
      <c r="H14">
        <v>41300</v>
      </c>
    </row>
    <row r="15" spans="1:9" ht="18.75" customHeight="1" x14ac:dyDescent="0.25">
      <c r="A15" s="97">
        <v>9</v>
      </c>
      <c r="B15" s="100" t="s">
        <v>22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  <c r="H15">
        <v>41300</v>
      </c>
      <c r="I15" t="s">
        <v>118</v>
      </c>
    </row>
    <row r="16" spans="1:9" ht="18.75" customHeight="1" x14ac:dyDescent="0.25">
      <c r="A16" s="97"/>
      <c r="B16" s="100" t="s">
        <v>35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97">
        <f t="shared" si="2"/>
        <v>28000</v>
      </c>
      <c r="H16">
        <v>20650</v>
      </c>
    </row>
    <row r="17" spans="1:8" ht="18.75" customHeight="1" x14ac:dyDescent="0.25">
      <c r="A17" s="97"/>
      <c r="B17" s="100" t="s">
        <v>207</v>
      </c>
      <c r="C17" s="99">
        <v>0.25</v>
      </c>
      <c r="D17" s="99">
        <v>104000</v>
      </c>
      <c r="E17" s="98">
        <f t="shared" si="0"/>
        <v>26000</v>
      </c>
      <c r="F17" s="97">
        <f t="shared" si="1"/>
        <v>2000</v>
      </c>
      <c r="G17" s="97">
        <f t="shared" si="2"/>
        <v>28000</v>
      </c>
      <c r="H17">
        <v>20650</v>
      </c>
    </row>
    <row r="18" spans="1:8" ht="18.75" customHeight="1" x14ac:dyDescent="0.25">
      <c r="A18" s="97"/>
      <c r="B18" s="100" t="s">
        <v>169</v>
      </c>
      <c r="C18" s="99">
        <v>0.25</v>
      </c>
      <c r="D18" s="99">
        <v>104000</v>
      </c>
      <c r="E18" s="98">
        <f t="shared" si="0"/>
        <v>26000</v>
      </c>
      <c r="F18" s="97">
        <f t="shared" si="1"/>
        <v>2000</v>
      </c>
      <c r="G18" s="97">
        <f t="shared" si="2"/>
        <v>28000</v>
      </c>
      <c r="H18">
        <v>20650</v>
      </c>
    </row>
    <row r="19" spans="1:8" ht="18.75" customHeight="1" x14ac:dyDescent="0.25">
      <c r="A19" s="97">
        <v>10</v>
      </c>
      <c r="B19" s="149" t="s">
        <v>29</v>
      </c>
      <c r="C19" s="99">
        <v>0.25</v>
      </c>
      <c r="D19" s="99">
        <v>104000</v>
      </c>
      <c r="E19" s="98">
        <f t="shared" si="0"/>
        <v>26000</v>
      </c>
      <c r="F19" s="97">
        <f t="shared" si="1"/>
        <v>2000</v>
      </c>
      <c r="G19" s="97">
        <f t="shared" si="2"/>
        <v>28000</v>
      </c>
      <c r="H19">
        <v>20650</v>
      </c>
    </row>
    <row r="20" spans="1:8" ht="18.75" customHeight="1" x14ac:dyDescent="0.25">
      <c r="A20" s="97">
        <v>11</v>
      </c>
      <c r="B20" s="151"/>
      <c r="C20" s="151">
        <f>SUM(C7:C19)</f>
        <v>7.25</v>
      </c>
      <c r="D20" s="151"/>
      <c r="E20" s="151">
        <f t="shared" ref="E20:H20" si="3">SUM(E7:E19)</f>
        <v>777000</v>
      </c>
      <c r="F20" s="151">
        <f t="shared" si="3"/>
        <v>58000</v>
      </c>
      <c r="G20" s="151">
        <f t="shared" si="3"/>
        <v>835000</v>
      </c>
      <c r="H20" s="151">
        <f t="shared" si="3"/>
        <v>598850</v>
      </c>
    </row>
    <row r="21" spans="1:8" ht="33" customHeight="1" x14ac:dyDescent="0.25">
      <c r="A21" s="139"/>
      <c r="B21" s="345" t="s">
        <v>188</v>
      </c>
      <c r="C21" s="345"/>
      <c r="D21" s="345"/>
      <c r="E21" s="345"/>
      <c r="F21" s="345"/>
      <c r="G21" s="345"/>
      <c r="H21" s="345"/>
    </row>
    <row r="22" spans="1:8" ht="21" customHeight="1" x14ac:dyDescent="0.25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 x14ac:dyDescent="0.25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 x14ac:dyDescent="0.25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44"/>
      <c r="B26" s="145"/>
      <c r="C26" s="140"/>
      <c r="D26" s="140"/>
      <c r="E26" s="353"/>
      <c r="F26" s="353"/>
      <c r="G26" s="353"/>
    </row>
    <row r="27" spans="1:8" ht="21" customHeight="1" x14ac:dyDescent="0.25">
      <c r="A27" s="144"/>
      <c r="B27" s="145"/>
      <c r="C27" s="140"/>
      <c r="D27" s="140"/>
      <c r="E27" s="141"/>
      <c r="F27" s="139"/>
      <c r="G27" s="139"/>
    </row>
    <row r="28" spans="1:8" ht="21" customHeight="1" x14ac:dyDescent="0.25">
      <c r="A28" s="139"/>
      <c r="B28" s="143"/>
      <c r="C28" s="140"/>
      <c r="D28" s="140"/>
      <c r="E28" s="141"/>
      <c r="F28" s="139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39"/>
      <c r="B31" s="146"/>
      <c r="C31" s="140"/>
      <c r="D31" s="140"/>
      <c r="E31" s="141"/>
      <c r="F31" s="147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42"/>
    </row>
    <row r="33" spans="1:7" ht="21" customHeight="1" x14ac:dyDescent="0.25">
      <c r="A33" s="139"/>
      <c r="B33" s="143"/>
      <c r="C33" s="140"/>
      <c r="D33" s="140"/>
      <c r="E33" s="141"/>
      <c r="F33" s="139"/>
      <c r="G33" s="142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4" customHeight="1" x14ac:dyDescent="0.25">
      <c r="A35" s="139"/>
      <c r="B35" s="164"/>
      <c r="C35" s="164"/>
      <c r="D35" s="164"/>
      <c r="E35" s="164"/>
      <c r="F35" s="164"/>
      <c r="G35" s="165"/>
    </row>
    <row r="36" spans="1:7" s="13" customFormat="1" ht="30.75" customHeight="1" x14ac:dyDescent="0.25">
      <c r="A36" s="350"/>
      <c r="B36" s="350"/>
      <c r="C36" s="350"/>
      <c r="D36" s="350"/>
      <c r="E36" s="350"/>
      <c r="F36" s="350"/>
      <c r="G36" s="350"/>
    </row>
    <row r="37" spans="1:7" s="14" customFormat="1" x14ac:dyDescent="0.25">
      <c r="A37" s="72"/>
      <c r="B37" s="72"/>
    </row>
    <row r="38" spans="1:7" s="13" customFormat="1" x14ac:dyDescent="0.25"/>
    <row r="39" spans="1:7" s="13" customFormat="1" x14ac:dyDescent="0.25">
      <c r="A39" s="60"/>
      <c r="B39" s="72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3"/>
  <sheetViews>
    <sheetView topLeftCell="A10" zoomScaleNormal="100" workbookViewId="0">
      <selection activeCell="H24" sqref="H24"/>
    </sheetView>
  </sheetViews>
  <sheetFormatPr defaultRowHeight="15.75" x14ac:dyDescent="0.25"/>
  <cols>
    <col min="1" max="1" width="5.7109375" style="19" customWidth="1"/>
    <col min="2" max="2" width="30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1.85546875" customWidth="1"/>
    <col min="9" max="9" width="9" bestFit="1" customWidth="1"/>
  </cols>
  <sheetData>
    <row r="1" spans="1:9" x14ac:dyDescent="0.25">
      <c r="E1" s="347" t="s">
        <v>62</v>
      </c>
      <c r="F1" s="347"/>
      <c r="G1" s="347"/>
    </row>
    <row r="2" spans="1:9" x14ac:dyDescent="0.25">
      <c r="E2" s="347" t="s">
        <v>92</v>
      </c>
      <c r="F2" s="347"/>
      <c r="G2" s="347"/>
    </row>
    <row r="3" spans="1:9" x14ac:dyDescent="0.25">
      <c r="E3" s="334" t="s">
        <v>248</v>
      </c>
      <c r="F3" s="334"/>
      <c r="G3" s="334"/>
    </row>
    <row r="4" spans="1:9" ht="15" x14ac:dyDescent="0.25">
      <c r="A4" s="351" t="s">
        <v>122</v>
      </c>
      <c r="B4" s="351"/>
      <c r="C4" s="351"/>
      <c r="D4" s="351"/>
      <c r="E4" s="351"/>
      <c r="F4" s="351"/>
      <c r="G4" s="351"/>
    </row>
    <row r="5" spans="1:9" ht="16.5" thickBot="1" x14ac:dyDescent="0.3">
      <c r="A5" s="352" t="s">
        <v>230</v>
      </c>
      <c r="B5" s="352"/>
      <c r="C5" s="352"/>
      <c r="D5" s="352"/>
      <c r="E5" s="352"/>
      <c r="F5" s="352"/>
      <c r="G5" s="352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  <c r="H7">
        <v>82600</v>
      </c>
    </row>
    <row r="8" spans="1:9" ht="18.75" customHeight="1" x14ac:dyDescent="0.25">
      <c r="A8" s="97">
        <v>2</v>
      </c>
      <c r="B8" s="104" t="s">
        <v>25</v>
      </c>
      <c r="C8" s="99">
        <v>1</v>
      </c>
      <c r="D8" s="99">
        <v>110000</v>
      </c>
      <c r="E8" s="98">
        <f t="shared" ref="E8:E23" si="0">D8*C8</f>
        <v>110000</v>
      </c>
      <c r="F8" s="97">
        <f t="shared" ref="F8:F23" si="1">8000*C8</f>
        <v>8000</v>
      </c>
      <c r="G8" s="97">
        <f t="shared" ref="G8:G23" si="2">E8+F8</f>
        <v>118000</v>
      </c>
      <c r="H8">
        <v>82600</v>
      </c>
    </row>
    <row r="9" spans="1:9" ht="18.75" customHeight="1" x14ac:dyDescent="0.25">
      <c r="A9" s="97">
        <v>3</v>
      </c>
      <c r="B9" s="104" t="s">
        <v>166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  <c r="H9">
        <v>82600</v>
      </c>
    </row>
    <row r="10" spans="1:9" ht="18.75" customHeight="1" x14ac:dyDescent="0.25">
      <c r="A10" s="97">
        <v>4</v>
      </c>
      <c r="B10" s="104" t="s">
        <v>166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  <c r="H10">
        <v>82600</v>
      </c>
    </row>
    <row r="11" spans="1:9" ht="18.75" customHeight="1" x14ac:dyDescent="0.25">
      <c r="A11" s="97">
        <v>5</v>
      </c>
      <c r="B11" s="104" t="s">
        <v>167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4" t="s">
        <v>167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  <c r="H13">
        <v>82600</v>
      </c>
    </row>
    <row r="14" spans="1:9" ht="18.75" customHeight="1" x14ac:dyDescent="0.25">
      <c r="A14" s="97">
        <v>8</v>
      </c>
      <c r="B14" s="100" t="s">
        <v>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  <c r="H14">
        <v>82600</v>
      </c>
    </row>
    <row r="15" spans="1:9" ht="18.75" customHeight="1" x14ac:dyDescent="0.25">
      <c r="A15" s="97">
        <v>9</v>
      </c>
      <c r="B15" s="100" t="s">
        <v>30</v>
      </c>
      <c r="C15" s="99">
        <v>1</v>
      </c>
      <c r="D15" s="99">
        <v>104000</v>
      </c>
      <c r="E15" s="98">
        <f t="shared" si="0"/>
        <v>104000</v>
      </c>
      <c r="F15" s="97">
        <f t="shared" si="1"/>
        <v>8000</v>
      </c>
      <c r="G15" s="97">
        <f t="shared" si="2"/>
        <v>112000</v>
      </c>
      <c r="H15">
        <v>82600</v>
      </c>
      <c r="I15" t="s">
        <v>118</v>
      </c>
    </row>
    <row r="16" spans="1:9" ht="18.75" customHeight="1" x14ac:dyDescent="0.25">
      <c r="A16" s="97">
        <v>10</v>
      </c>
      <c r="B16" s="168" t="s">
        <v>36</v>
      </c>
      <c r="C16" s="99">
        <v>1</v>
      </c>
      <c r="D16" s="99">
        <v>104000</v>
      </c>
      <c r="E16" s="98">
        <f t="shared" si="0"/>
        <v>104000</v>
      </c>
      <c r="F16" s="97">
        <f t="shared" si="1"/>
        <v>8000</v>
      </c>
      <c r="G16" s="97">
        <f t="shared" si="2"/>
        <v>112000</v>
      </c>
      <c r="H16">
        <v>82600</v>
      </c>
    </row>
    <row r="17" spans="1:8" ht="18.75" customHeight="1" x14ac:dyDescent="0.25">
      <c r="A17" s="97">
        <v>11</v>
      </c>
      <c r="B17" s="151" t="s">
        <v>11</v>
      </c>
      <c r="C17" s="169">
        <v>1</v>
      </c>
      <c r="D17" s="99">
        <v>104000</v>
      </c>
      <c r="E17" s="98">
        <f t="shared" si="0"/>
        <v>104000</v>
      </c>
      <c r="F17" s="97">
        <f t="shared" si="1"/>
        <v>8000</v>
      </c>
      <c r="G17" s="97">
        <f t="shared" si="2"/>
        <v>112000</v>
      </c>
      <c r="H17">
        <v>82600</v>
      </c>
    </row>
    <row r="18" spans="1:8" ht="18.75" customHeight="1" x14ac:dyDescent="0.25">
      <c r="A18" s="97">
        <v>12</v>
      </c>
      <c r="B18" s="151" t="s">
        <v>22</v>
      </c>
      <c r="C18" s="169">
        <v>1</v>
      </c>
      <c r="D18" s="99">
        <v>104000</v>
      </c>
      <c r="E18" s="98">
        <f t="shared" si="0"/>
        <v>104000</v>
      </c>
      <c r="F18" s="97">
        <f t="shared" si="1"/>
        <v>8000</v>
      </c>
      <c r="G18" s="97">
        <f t="shared" si="2"/>
        <v>112000</v>
      </c>
      <c r="H18">
        <v>82600</v>
      </c>
    </row>
    <row r="19" spans="1:8" ht="18.75" customHeight="1" x14ac:dyDescent="0.25">
      <c r="A19" s="97">
        <v>13</v>
      </c>
      <c r="B19" s="151" t="s">
        <v>22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  <c r="H19">
        <v>82600</v>
      </c>
    </row>
    <row r="20" spans="1:8" ht="18.75" customHeight="1" x14ac:dyDescent="0.25">
      <c r="A20" s="97">
        <v>14</v>
      </c>
      <c r="B20" s="151" t="s">
        <v>29</v>
      </c>
      <c r="C20" s="169">
        <v>1</v>
      </c>
      <c r="D20" s="99">
        <v>104000</v>
      </c>
      <c r="E20" s="98">
        <f t="shared" si="0"/>
        <v>104000</v>
      </c>
      <c r="F20" s="97">
        <f t="shared" si="1"/>
        <v>8000</v>
      </c>
      <c r="G20" s="97">
        <f t="shared" si="2"/>
        <v>112000</v>
      </c>
      <c r="H20">
        <v>82600</v>
      </c>
    </row>
    <row r="21" spans="1:8" ht="18.75" customHeight="1" x14ac:dyDescent="0.25">
      <c r="A21" s="98">
        <v>15</v>
      </c>
      <c r="B21" s="182" t="s">
        <v>207</v>
      </c>
      <c r="C21" s="98">
        <v>0.5</v>
      </c>
      <c r="D21" s="99">
        <v>104000</v>
      </c>
      <c r="E21" s="98">
        <f t="shared" si="0"/>
        <v>52000</v>
      </c>
      <c r="F21" s="98">
        <f t="shared" si="1"/>
        <v>4000</v>
      </c>
      <c r="G21" s="98">
        <f t="shared" si="2"/>
        <v>56000</v>
      </c>
      <c r="H21">
        <v>41300</v>
      </c>
    </row>
    <row r="22" spans="1:8" ht="18.75" customHeight="1" x14ac:dyDescent="0.25">
      <c r="A22" s="98">
        <v>16</v>
      </c>
      <c r="B22" s="182" t="s">
        <v>208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  <c r="H22">
        <v>41300</v>
      </c>
    </row>
    <row r="23" spans="1:8" ht="18.75" customHeight="1" x14ac:dyDescent="0.25">
      <c r="A23" s="98">
        <v>17</v>
      </c>
      <c r="B23" s="182" t="s">
        <v>35</v>
      </c>
      <c r="C23" s="98">
        <v>0.25</v>
      </c>
      <c r="D23" s="99">
        <v>104000</v>
      </c>
      <c r="E23" s="98">
        <f t="shared" si="0"/>
        <v>26000</v>
      </c>
      <c r="F23" s="98">
        <f t="shared" si="1"/>
        <v>2000</v>
      </c>
      <c r="G23" s="98">
        <f t="shared" si="2"/>
        <v>28000</v>
      </c>
      <c r="H23">
        <v>20650</v>
      </c>
    </row>
    <row r="24" spans="1:8" ht="18.75" customHeight="1" x14ac:dyDescent="0.25">
      <c r="A24" s="97"/>
      <c r="B24" s="151" t="s">
        <v>16</v>
      </c>
      <c r="C24" s="169">
        <f t="shared" ref="C24:H24" si="3">SUM(C7:C23)</f>
        <v>15.25</v>
      </c>
      <c r="D24" s="151">
        <f t="shared" si="3"/>
        <v>1810000</v>
      </c>
      <c r="E24" s="151">
        <f t="shared" si="3"/>
        <v>1628000</v>
      </c>
      <c r="F24" s="151">
        <f t="shared" si="3"/>
        <v>122000</v>
      </c>
      <c r="G24" s="151">
        <f t="shared" si="3"/>
        <v>1750000</v>
      </c>
      <c r="H24" s="151">
        <f t="shared" si="3"/>
        <v>1259650</v>
      </c>
    </row>
    <row r="25" spans="1:8" ht="33" customHeight="1" x14ac:dyDescent="0.25">
      <c r="A25" s="139"/>
      <c r="B25" s="345" t="s">
        <v>180</v>
      </c>
      <c r="C25" s="345"/>
      <c r="D25" s="345"/>
      <c r="E25" s="345"/>
      <c r="F25" s="345"/>
      <c r="G25" s="345"/>
      <c r="H25" s="345"/>
    </row>
    <row r="26" spans="1:8" ht="21" customHeight="1" x14ac:dyDescent="0.25">
      <c r="A26" s="139"/>
      <c r="B26" s="72"/>
      <c r="C26" s="72" t="s">
        <v>93</v>
      </c>
      <c r="D26" s="72"/>
      <c r="E26" s="14"/>
      <c r="F26" s="14"/>
      <c r="G26" s="14"/>
      <c r="H26" s="14"/>
    </row>
    <row r="27" spans="1:8" ht="21" customHeight="1" x14ac:dyDescent="0.25">
      <c r="A27" s="139"/>
      <c r="B27" s="79" t="s">
        <v>23</v>
      </c>
      <c r="C27" s="79"/>
      <c r="D27" s="79"/>
      <c r="E27" s="79"/>
      <c r="F27" s="79"/>
      <c r="G27" s="79"/>
      <c r="H27" s="79"/>
    </row>
    <row r="28" spans="1:8" ht="21" customHeight="1" x14ac:dyDescent="0.25">
      <c r="A28" s="139"/>
      <c r="B28" s="60"/>
      <c r="C28" s="72" t="s">
        <v>94</v>
      </c>
      <c r="D28" s="72"/>
      <c r="E28" s="13"/>
      <c r="F28" s="13"/>
      <c r="G28" s="13"/>
      <c r="H28" s="13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44"/>
      <c r="B30" s="145"/>
      <c r="C30" s="140"/>
      <c r="D30" s="140"/>
      <c r="E30" s="141"/>
      <c r="F30" s="139"/>
      <c r="G30" s="142"/>
    </row>
    <row r="31" spans="1:8" ht="21" customHeight="1" x14ac:dyDescent="0.25">
      <c r="A31" s="144"/>
      <c r="B31" s="145"/>
      <c r="C31" s="140"/>
      <c r="D31" s="140"/>
      <c r="E31" s="353"/>
      <c r="F31" s="353"/>
      <c r="G31" s="353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6"/>
      <c r="C35" s="140"/>
      <c r="D35" s="140"/>
      <c r="E35" s="141"/>
      <c r="F35" s="147"/>
      <c r="G35" s="139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39"/>
    </row>
    <row r="39" spans="1:7" ht="24" customHeight="1" x14ac:dyDescent="0.25">
      <c r="A39" s="139"/>
      <c r="B39" s="164"/>
      <c r="C39" s="164"/>
      <c r="D39" s="164"/>
      <c r="E39" s="164"/>
      <c r="F39" s="164"/>
      <c r="G39" s="165"/>
    </row>
    <row r="40" spans="1:7" s="13" customFormat="1" ht="30.75" customHeight="1" x14ac:dyDescent="0.25">
      <c r="A40" s="350"/>
      <c r="B40" s="350"/>
      <c r="C40" s="350"/>
      <c r="D40" s="350"/>
      <c r="E40" s="350"/>
      <c r="F40" s="350"/>
      <c r="G40" s="350"/>
    </row>
    <row r="41" spans="1:7" s="14" customFormat="1" x14ac:dyDescent="0.25">
      <c r="A41" s="72"/>
      <c r="B41" s="72"/>
    </row>
    <row r="42" spans="1:7" s="13" customFormat="1" x14ac:dyDescent="0.25"/>
    <row r="43" spans="1:7" s="13" customFormat="1" x14ac:dyDescent="0.25">
      <c r="A43" s="60"/>
      <c r="B43" s="72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7"/>
  <sheetViews>
    <sheetView tabSelected="1" topLeftCell="A9" zoomScaleNormal="100" workbookViewId="0">
      <selection activeCell="A28" sqref="A28:XFD28"/>
    </sheetView>
  </sheetViews>
  <sheetFormatPr defaultRowHeight="15.75" x14ac:dyDescent="0.25"/>
  <cols>
    <col min="1" max="1" width="5.7109375" style="19" customWidth="1"/>
    <col min="2" max="2" width="19.7109375" style="19" customWidth="1"/>
    <col min="3" max="4" width="10.5703125" style="19" customWidth="1"/>
    <col min="5" max="5" width="14.7109375" style="19" customWidth="1"/>
    <col min="6" max="6" width="13.7109375" style="19" customWidth="1"/>
    <col min="7" max="7" width="23.7109375" style="19" customWidth="1"/>
    <col min="9" max="9" width="9" bestFit="1" customWidth="1"/>
  </cols>
  <sheetData>
    <row r="1" spans="1:9" x14ac:dyDescent="0.25">
      <c r="E1" s="347" t="s">
        <v>62</v>
      </c>
      <c r="F1" s="347"/>
      <c r="G1" s="347"/>
    </row>
    <row r="2" spans="1:9" x14ac:dyDescent="0.25">
      <c r="E2" s="347" t="s">
        <v>92</v>
      </c>
      <c r="F2" s="347"/>
      <c r="G2" s="347"/>
    </row>
    <row r="3" spans="1:9" x14ac:dyDescent="0.25">
      <c r="E3" s="334"/>
      <c r="F3" s="334"/>
      <c r="G3" s="334"/>
    </row>
    <row r="4" spans="1:9" ht="15" x14ac:dyDescent="0.25">
      <c r="A4" s="351" t="s">
        <v>122</v>
      </c>
      <c r="B4" s="351"/>
      <c r="C4" s="351"/>
      <c r="D4" s="351"/>
      <c r="E4" s="351"/>
      <c r="F4" s="351"/>
      <c r="G4" s="351"/>
    </row>
    <row r="5" spans="1:9" ht="16.5" thickBot="1" x14ac:dyDescent="0.3">
      <c r="A5" s="352" t="s">
        <v>257</v>
      </c>
      <c r="B5" s="352"/>
      <c r="C5" s="352"/>
      <c r="D5" s="352"/>
      <c r="E5" s="352"/>
      <c r="F5" s="352"/>
      <c r="G5" s="352"/>
    </row>
    <row r="6" spans="1:9" ht="121.15" customHeight="1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4.45" customHeight="1" x14ac:dyDescent="0.25">
      <c r="A7" s="97">
        <v>1</v>
      </c>
      <c r="B7" s="275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</row>
    <row r="8" spans="1:9" ht="14.45" customHeight="1" x14ac:dyDescent="0.25">
      <c r="A8" s="97">
        <v>2</v>
      </c>
      <c r="B8" s="276" t="s">
        <v>35</v>
      </c>
      <c r="C8" s="99">
        <v>0.5</v>
      </c>
      <c r="D8" s="99">
        <v>104000</v>
      </c>
      <c r="E8" s="98">
        <f>D8*C8</f>
        <v>52000</v>
      </c>
      <c r="F8" s="97">
        <f>8000*C8</f>
        <v>4000</v>
      </c>
      <c r="G8" s="97">
        <f>E8+F8</f>
        <v>56000</v>
      </c>
    </row>
    <row r="9" spans="1:9" ht="14.45" customHeight="1" x14ac:dyDescent="0.25">
      <c r="A9" s="97">
        <v>3</v>
      </c>
      <c r="B9" s="275" t="s">
        <v>25</v>
      </c>
      <c r="C9" s="99">
        <v>0.5</v>
      </c>
      <c r="D9" s="99">
        <v>110000</v>
      </c>
      <c r="E9" s="98">
        <f t="shared" ref="E9:E27" si="0">D9*C9</f>
        <v>55000</v>
      </c>
      <c r="F9" s="97">
        <f t="shared" ref="F9:F27" si="1">8000*C9</f>
        <v>4000</v>
      </c>
      <c r="G9" s="97">
        <f t="shared" ref="G9:G27" si="2">E9+F9</f>
        <v>59000</v>
      </c>
    </row>
    <row r="10" spans="1:9" ht="14.45" customHeight="1" x14ac:dyDescent="0.25">
      <c r="A10" s="97">
        <v>4</v>
      </c>
      <c r="B10" s="275" t="s">
        <v>166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4.45" customHeight="1" x14ac:dyDescent="0.25">
      <c r="A11" s="97">
        <v>5</v>
      </c>
      <c r="B11" s="275" t="s">
        <v>166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30" customHeight="1" x14ac:dyDescent="0.25">
      <c r="A12" s="97">
        <v>6</v>
      </c>
      <c r="B12" s="275" t="s">
        <v>167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30" customHeight="1" x14ac:dyDescent="0.25">
      <c r="A13" s="97">
        <v>7</v>
      </c>
      <c r="B13" s="275" t="s">
        <v>167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600000000000001" customHeight="1" x14ac:dyDescent="0.25">
      <c r="A14" s="97">
        <v>8</v>
      </c>
      <c r="B14" s="258" t="s">
        <v>40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30" customHeight="1" x14ac:dyDescent="0.25">
      <c r="A15" s="97">
        <v>9</v>
      </c>
      <c r="B15" s="258" t="s">
        <v>70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</row>
    <row r="16" spans="1:9" ht="16.899999999999999" customHeight="1" x14ac:dyDescent="0.25">
      <c r="A16" s="97">
        <v>10</v>
      </c>
      <c r="B16" s="258" t="s">
        <v>30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  <c r="I16" t="s">
        <v>118</v>
      </c>
    </row>
    <row r="17" spans="1:8" s="293" customFormat="1" ht="19.149999999999999" customHeight="1" x14ac:dyDescent="0.25">
      <c r="A17" s="290">
        <v>11</v>
      </c>
      <c r="B17" s="294" t="s">
        <v>36</v>
      </c>
      <c r="C17" s="292">
        <v>1</v>
      </c>
      <c r="D17" s="292">
        <v>104000</v>
      </c>
      <c r="E17" s="292">
        <f>D17*C17</f>
        <v>104000</v>
      </c>
      <c r="F17" s="290">
        <f t="shared" si="1"/>
        <v>8000</v>
      </c>
      <c r="G17" s="290">
        <f t="shared" si="2"/>
        <v>112000</v>
      </c>
    </row>
    <row r="18" spans="1:8" ht="30" customHeight="1" x14ac:dyDescent="0.25">
      <c r="A18" s="97">
        <v>12</v>
      </c>
      <c r="B18" s="277" t="s">
        <v>154</v>
      </c>
      <c r="C18" s="16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</row>
    <row r="19" spans="1:8" ht="15.6" customHeight="1" x14ac:dyDescent="0.25">
      <c r="A19" s="97">
        <v>13</v>
      </c>
      <c r="B19" s="277" t="s">
        <v>22</v>
      </c>
      <c r="C19" s="16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</row>
    <row r="20" spans="1:8" ht="30" hidden="1" customHeight="1" x14ac:dyDescent="0.25">
      <c r="A20" s="97">
        <v>14</v>
      </c>
      <c r="B20" s="277"/>
      <c r="C20" s="169"/>
      <c r="D20" s="99"/>
      <c r="E20" s="98"/>
      <c r="F20" s="97"/>
      <c r="G20" s="97"/>
    </row>
    <row r="21" spans="1:8" ht="13.9" customHeight="1" x14ac:dyDescent="0.25">
      <c r="A21" s="97">
        <v>15</v>
      </c>
      <c r="B21" s="277" t="s">
        <v>29</v>
      </c>
      <c r="C21" s="169">
        <v>2</v>
      </c>
      <c r="D21" s="99">
        <v>104000</v>
      </c>
      <c r="E21" s="98">
        <f t="shared" si="0"/>
        <v>208000</v>
      </c>
      <c r="F21" s="97">
        <f t="shared" si="1"/>
        <v>16000</v>
      </c>
      <c r="G21" s="97">
        <f t="shared" si="2"/>
        <v>224000</v>
      </c>
    </row>
    <row r="22" spans="1:8" ht="30" customHeight="1" x14ac:dyDescent="0.25">
      <c r="A22" s="97">
        <v>16</v>
      </c>
      <c r="B22" s="276" t="s">
        <v>207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</row>
    <row r="23" spans="1:8" ht="30" customHeight="1" x14ac:dyDescent="0.25">
      <c r="A23" s="97">
        <v>17</v>
      </c>
      <c r="B23" s="276" t="s">
        <v>208</v>
      </c>
      <c r="C23" s="98">
        <v>0.5</v>
      </c>
      <c r="D23" s="99">
        <v>104000</v>
      </c>
      <c r="E23" s="98">
        <f t="shared" si="0"/>
        <v>52000</v>
      </c>
      <c r="F23" s="98">
        <f t="shared" si="1"/>
        <v>4000</v>
      </c>
      <c r="G23" s="98">
        <f t="shared" si="2"/>
        <v>56000</v>
      </c>
    </row>
    <row r="24" spans="1:8" ht="15.6" customHeight="1" x14ac:dyDescent="0.25">
      <c r="A24" s="97">
        <v>18</v>
      </c>
      <c r="B24" s="276" t="s">
        <v>43</v>
      </c>
      <c r="C24" s="98">
        <v>0.5</v>
      </c>
      <c r="D24" s="99">
        <v>104000</v>
      </c>
      <c r="E24" s="98">
        <f t="shared" si="0"/>
        <v>52000</v>
      </c>
      <c r="F24" s="98">
        <f t="shared" si="1"/>
        <v>4000</v>
      </c>
      <c r="G24" s="98">
        <f t="shared" si="2"/>
        <v>56000</v>
      </c>
    </row>
    <row r="25" spans="1:8" ht="30" customHeight="1" x14ac:dyDescent="0.25">
      <c r="A25" s="97">
        <v>19</v>
      </c>
      <c r="B25" s="276" t="s">
        <v>258</v>
      </c>
      <c r="C25" s="98">
        <v>1</v>
      </c>
      <c r="D25" s="99">
        <v>104000</v>
      </c>
      <c r="E25" s="98">
        <f t="shared" si="0"/>
        <v>104000</v>
      </c>
      <c r="F25" s="98">
        <f t="shared" si="1"/>
        <v>8000</v>
      </c>
      <c r="G25" s="98">
        <f t="shared" si="2"/>
        <v>112000</v>
      </c>
    </row>
    <row r="26" spans="1:8" s="293" customFormat="1" ht="30" customHeight="1" x14ac:dyDescent="0.25">
      <c r="A26" s="290">
        <v>20</v>
      </c>
      <c r="B26" s="291" t="s">
        <v>161</v>
      </c>
      <c r="C26" s="292">
        <v>0.5</v>
      </c>
      <c r="D26" s="292">
        <v>104000</v>
      </c>
      <c r="E26" s="292">
        <f t="shared" si="0"/>
        <v>52000</v>
      </c>
      <c r="F26" s="292">
        <f t="shared" si="1"/>
        <v>4000</v>
      </c>
      <c r="G26" s="292">
        <f t="shared" si="2"/>
        <v>56000</v>
      </c>
    </row>
    <row r="27" spans="1:8" s="293" customFormat="1" ht="30" customHeight="1" x14ac:dyDescent="0.25">
      <c r="A27" s="290">
        <v>21</v>
      </c>
      <c r="B27" s="291" t="s">
        <v>259</v>
      </c>
      <c r="C27" s="292">
        <v>0.5</v>
      </c>
      <c r="D27" s="292">
        <v>104000</v>
      </c>
      <c r="E27" s="292">
        <f t="shared" si="0"/>
        <v>52000</v>
      </c>
      <c r="F27" s="292">
        <f t="shared" si="1"/>
        <v>4000</v>
      </c>
      <c r="G27" s="292">
        <f t="shared" si="2"/>
        <v>56000</v>
      </c>
    </row>
    <row r="28" spans="1:8" ht="18.75" customHeight="1" x14ac:dyDescent="0.25">
      <c r="A28" s="97"/>
      <c r="B28" s="151" t="s">
        <v>16</v>
      </c>
      <c r="C28" s="169">
        <f>SUM(C7:C27)</f>
        <v>15.5</v>
      </c>
      <c r="D28" s="151">
        <f>SUM(D7:D27)</f>
        <v>2122000</v>
      </c>
      <c r="E28" s="151">
        <f>SUM(E7:E27)</f>
        <v>1651000</v>
      </c>
      <c r="F28" s="151">
        <f>SUM(F7:F27)</f>
        <v>124000</v>
      </c>
      <c r="G28" s="151">
        <f>SUM(G7:G27)</f>
        <v>1775000</v>
      </c>
    </row>
    <row r="29" spans="1:8" ht="33" customHeight="1" x14ac:dyDescent="0.25">
      <c r="A29" s="139"/>
      <c r="B29" s="345" t="s">
        <v>180</v>
      </c>
      <c r="C29" s="345"/>
      <c r="D29" s="345"/>
      <c r="E29" s="345"/>
      <c r="F29" s="345"/>
      <c r="G29" s="345"/>
      <c r="H29" s="345"/>
    </row>
    <row r="30" spans="1:8" ht="21" customHeight="1" x14ac:dyDescent="0.25">
      <c r="A30" s="139"/>
      <c r="B30" s="72"/>
      <c r="C30" s="72" t="s">
        <v>93</v>
      </c>
      <c r="D30" s="72"/>
      <c r="E30" s="14"/>
      <c r="F30" s="14"/>
      <c r="G30" s="14"/>
      <c r="H30" s="14"/>
    </row>
    <row r="31" spans="1:8" ht="21" customHeight="1" x14ac:dyDescent="0.25">
      <c r="A31" s="139"/>
      <c r="B31" s="79" t="s">
        <v>23</v>
      </c>
      <c r="C31" s="79"/>
      <c r="D31" s="79"/>
      <c r="E31" s="79"/>
      <c r="F31" s="79"/>
      <c r="G31" s="79"/>
      <c r="H31" s="79"/>
    </row>
    <row r="32" spans="1:8" ht="21" customHeight="1" x14ac:dyDescent="0.25">
      <c r="A32" s="139"/>
      <c r="B32" s="60"/>
      <c r="C32" s="72" t="s">
        <v>94</v>
      </c>
      <c r="D32" s="72"/>
      <c r="E32" s="13"/>
      <c r="F32" s="13"/>
      <c r="G32" s="13"/>
      <c r="H32" s="13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44"/>
      <c r="B34" s="145"/>
      <c r="C34" s="140"/>
      <c r="D34" s="140"/>
      <c r="E34" s="141"/>
      <c r="F34" s="139"/>
      <c r="G34" s="142"/>
    </row>
    <row r="35" spans="1:7" ht="21" customHeight="1" x14ac:dyDescent="0.25">
      <c r="A35" s="144"/>
      <c r="B35" s="145"/>
      <c r="C35" s="140"/>
      <c r="D35" s="140"/>
      <c r="E35" s="353"/>
      <c r="F35" s="353"/>
      <c r="G35" s="353"/>
    </row>
    <row r="36" spans="1:7" ht="21" customHeight="1" x14ac:dyDescent="0.25">
      <c r="A36" s="139"/>
      <c r="B36" s="143"/>
      <c r="C36" s="140"/>
      <c r="D36" s="140"/>
      <c r="E36" s="141"/>
      <c r="F36" s="139"/>
      <c r="G36" s="139"/>
    </row>
    <row r="37" spans="1:7" ht="21" customHeight="1" x14ac:dyDescent="0.25">
      <c r="A37" s="139"/>
      <c r="B37" s="143"/>
      <c r="C37" s="140"/>
      <c r="D37" s="140"/>
      <c r="E37" s="141"/>
      <c r="F37" s="139"/>
      <c r="G37" s="139"/>
    </row>
    <row r="38" spans="1:7" ht="21" customHeight="1" x14ac:dyDescent="0.25">
      <c r="A38" s="139"/>
      <c r="B38" s="143"/>
      <c r="C38" s="140"/>
      <c r="D38" s="140"/>
      <c r="E38" s="141"/>
      <c r="F38" s="139"/>
      <c r="G38" s="139"/>
    </row>
    <row r="39" spans="1:7" ht="21" customHeight="1" x14ac:dyDescent="0.25">
      <c r="A39" s="139"/>
      <c r="B39" s="146"/>
      <c r="C39" s="140"/>
      <c r="D39" s="140"/>
      <c r="E39" s="141"/>
      <c r="F39" s="147"/>
      <c r="G39" s="139"/>
    </row>
    <row r="40" spans="1:7" ht="21" customHeight="1" x14ac:dyDescent="0.25">
      <c r="A40" s="139"/>
      <c r="B40" s="143"/>
      <c r="C40" s="140"/>
      <c r="D40" s="140"/>
      <c r="E40" s="141"/>
      <c r="F40" s="139"/>
      <c r="G40" s="142"/>
    </row>
    <row r="41" spans="1:7" ht="21" customHeight="1" x14ac:dyDescent="0.25">
      <c r="A41" s="139"/>
      <c r="B41" s="143"/>
      <c r="C41" s="140"/>
      <c r="D41" s="140"/>
      <c r="E41" s="141"/>
      <c r="F41" s="139"/>
      <c r="G41" s="142"/>
    </row>
    <row r="42" spans="1:7" ht="21" customHeight="1" x14ac:dyDescent="0.25">
      <c r="A42" s="139"/>
      <c r="B42" s="143"/>
      <c r="C42" s="140"/>
      <c r="D42" s="140"/>
      <c r="E42" s="141"/>
      <c r="F42" s="139"/>
      <c r="G42" s="139"/>
    </row>
    <row r="43" spans="1:7" ht="24" customHeight="1" x14ac:dyDescent="0.25">
      <c r="A43" s="139"/>
      <c r="B43" s="164"/>
      <c r="C43" s="164"/>
      <c r="D43" s="164"/>
      <c r="E43" s="164"/>
      <c r="F43" s="164"/>
      <c r="G43" s="165"/>
    </row>
    <row r="44" spans="1:7" s="13" customFormat="1" ht="30.75" customHeight="1" x14ac:dyDescent="0.25">
      <c r="A44" s="350"/>
      <c r="B44" s="350"/>
      <c r="C44" s="350"/>
      <c r="D44" s="350"/>
      <c r="E44" s="350"/>
      <c r="F44" s="350"/>
      <c r="G44" s="350"/>
    </row>
    <row r="45" spans="1:7" s="14" customFormat="1" x14ac:dyDescent="0.25">
      <c r="A45" s="72"/>
      <c r="B45" s="72"/>
    </row>
    <row r="46" spans="1:7" s="13" customFormat="1" x14ac:dyDescent="0.25"/>
    <row r="47" spans="1:7" s="13" customFormat="1" x14ac:dyDescent="0.25">
      <c r="A47" s="60"/>
      <c r="B47" s="72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ht="15" x14ac:dyDescent="0.25">
      <c r="A49"/>
      <c r="B49"/>
      <c r="C49"/>
      <c r="D49"/>
      <c r="E49"/>
      <c r="F49"/>
      <c r="G49"/>
    </row>
    <row r="57" spans="1:7" x14ac:dyDescent="0.25">
      <c r="F57" s="19" t="s">
        <v>66</v>
      </c>
    </row>
  </sheetData>
  <mergeCells count="8">
    <mergeCell ref="E35:G35"/>
    <mergeCell ref="A44:G44"/>
    <mergeCell ref="E1:G1"/>
    <mergeCell ref="E2:G2"/>
    <mergeCell ref="E3:G3"/>
    <mergeCell ref="A4:G4"/>
    <mergeCell ref="A5:G5"/>
    <mergeCell ref="B29:H29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4"/>
  <sheetViews>
    <sheetView zoomScaleNormal="100" workbookViewId="0">
      <selection activeCell="G24" sqref="G24:H24"/>
    </sheetView>
  </sheetViews>
  <sheetFormatPr defaultRowHeight="15.75" x14ac:dyDescent="0.25"/>
  <cols>
    <col min="1" max="1" width="5.7109375" style="19" customWidth="1"/>
    <col min="2" max="2" width="28.425781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0.28515625" customWidth="1"/>
  </cols>
  <sheetData>
    <row r="1" spans="1:9" x14ac:dyDescent="0.25">
      <c r="E1" s="347" t="s">
        <v>62</v>
      </c>
      <c r="F1" s="347"/>
      <c r="G1" s="347"/>
    </row>
    <row r="2" spans="1:9" x14ac:dyDescent="0.25">
      <c r="E2" s="347" t="s">
        <v>92</v>
      </c>
      <c r="F2" s="347"/>
      <c r="G2" s="347"/>
    </row>
    <row r="3" spans="1:9" x14ac:dyDescent="0.25">
      <c r="E3" s="334" t="s">
        <v>248</v>
      </c>
      <c r="F3" s="334"/>
      <c r="G3" s="334"/>
    </row>
    <row r="4" spans="1:9" ht="15" x14ac:dyDescent="0.25">
      <c r="A4" s="351" t="s">
        <v>218</v>
      </c>
      <c r="B4" s="351"/>
      <c r="C4" s="351"/>
      <c r="D4" s="351"/>
      <c r="E4" s="351"/>
      <c r="F4" s="351"/>
      <c r="G4" s="351"/>
    </row>
    <row r="5" spans="1:9" ht="16.5" thickBot="1" x14ac:dyDescent="0.3">
      <c r="A5" s="352" t="s">
        <v>231</v>
      </c>
      <c r="B5" s="352"/>
      <c r="C5" s="352"/>
      <c r="D5" s="352"/>
      <c r="E5" s="352"/>
      <c r="F5" s="352"/>
      <c r="G5" s="352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  <c r="H7">
        <v>82600</v>
      </c>
    </row>
    <row r="8" spans="1:9" ht="18.75" customHeight="1" x14ac:dyDescent="0.25">
      <c r="A8" s="97">
        <v>2</v>
      </c>
      <c r="B8" s="104" t="s">
        <v>25</v>
      </c>
      <c r="C8" s="99">
        <v>0.5</v>
      </c>
      <c r="D8" s="99">
        <v>104000</v>
      </c>
      <c r="E8" s="98">
        <f t="shared" ref="E8:E23" si="0">C8*D8</f>
        <v>52000</v>
      </c>
      <c r="F8" s="97">
        <f t="shared" ref="F8:F23" si="1">8000*C8</f>
        <v>4000</v>
      </c>
      <c r="G8" s="97">
        <f t="shared" ref="G8:G23" si="2">E8+F8</f>
        <v>56000</v>
      </c>
      <c r="H8">
        <v>41300</v>
      </c>
    </row>
    <row r="9" spans="1:9" ht="18.75" customHeight="1" x14ac:dyDescent="0.25">
      <c r="A9" s="97">
        <v>3</v>
      </c>
      <c r="B9" s="104" t="s">
        <v>166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  <c r="H9">
        <v>82600</v>
      </c>
    </row>
    <row r="10" spans="1:9" ht="18.75" customHeight="1" x14ac:dyDescent="0.25">
      <c r="A10" s="97">
        <v>4</v>
      </c>
      <c r="B10" s="104" t="s">
        <v>166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  <c r="H10">
        <v>82600</v>
      </c>
    </row>
    <row r="11" spans="1:9" ht="18.75" customHeight="1" x14ac:dyDescent="0.25">
      <c r="A11" s="97">
        <v>5</v>
      </c>
      <c r="B11" s="104" t="s">
        <v>166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4" t="s">
        <v>167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4" t="s">
        <v>167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  <c r="H13">
        <v>82600</v>
      </c>
    </row>
    <row r="14" spans="1:9" ht="18.75" customHeight="1" x14ac:dyDescent="0.25">
      <c r="A14" s="97">
        <v>8</v>
      </c>
      <c r="B14" s="104" t="s">
        <v>167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  <c r="H14">
        <v>82600</v>
      </c>
    </row>
    <row r="15" spans="1:9" ht="18.75" customHeight="1" x14ac:dyDescent="0.25">
      <c r="A15" s="97">
        <v>9</v>
      </c>
      <c r="B15" s="100" t="s">
        <v>40</v>
      </c>
      <c r="C15" s="99">
        <v>0.6</v>
      </c>
      <c r="D15" s="99">
        <v>104000</v>
      </c>
      <c r="E15" s="98">
        <f t="shared" si="0"/>
        <v>62400</v>
      </c>
      <c r="F15" s="97">
        <f t="shared" si="1"/>
        <v>4800</v>
      </c>
      <c r="G15" s="97">
        <f t="shared" si="2"/>
        <v>67200</v>
      </c>
      <c r="H15">
        <f>75000*C15+3840</f>
        <v>48840</v>
      </c>
      <c r="I15" t="s">
        <v>118</v>
      </c>
    </row>
    <row r="16" spans="1:9" ht="18.75" customHeight="1" x14ac:dyDescent="0.25">
      <c r="A16" s="97">
        <v>10</v>
      </c>
      <c r="B16" s="168" t="s">
        <v>70</v>
      </c>
      <c r="C16" s="99">
        <v>0.6</v>
      </c>
      <c r="D16" s="99">
        <v>104000</v>
      </c>
      <c r="E16" s="98">
        <f t="shared" si="0"/>
        <v>62400</v>
      </c>
      <c r="F16" s="97">
        <f t="shared" si="1"/>
        <v>4800</v>
      </c>
      <c r="G16" s="97">
        <f t="shared" si="2"/>
        <v>67200</v>
      </c>
      <c r="H16">
        <f>75000*C16+3840</f>
        <v>48840</v>
      </c>
    </row>
    <row r="17" spans="1:8" ht="18.75" customHeight="1" x14ac:dyDescent="0.25">
      <c r="A17" s="97">
        <v>11</v>
      </c>
      <c r="B17" s="151" t="s">
        <v>169</v>
      </c>
      <c r="C17" s="16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  <c r="H17">
        <v>41300</v>
      </c>
    </row>
    <row r="18" spans="1:8" ht="18.75" customHeight="1" x14ac:dyDescent="0.25">
      <c r="A18" s="97">
        <v>12</v>
      </c>
      <c r="B18" s="151" t="s">
        <v>161</v>
      </c>
      <c r="C18" s="169">
        <v>0.6</v>
      </c>
      <c r="D18" s="99">
        <v>104000</v>
      </c>
      <c r="E18" s="98">
        <f t="shared" si="0"/>
        <v>62400</v>
      </c>
      <c r="F18" s="97">
        <f t="shared" si="1"/>
        <v>4800</v>
      </c>
      <c r="G18" s="97">
        <f t="shared" si="2"/>
        <v>67200</v>
      </c>
      <c r="H18">
        <v>48840</v>
      </c>
    </row>
    <row r="19" spans="1:8" ht="18.75" customHeight="1" x14ac:dyDescent="0.25">
      <c r="A19" s="97">
        <v>13</v>
      </c>
      <c r="B19" s="151" t="s">
        <v>170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  <c r="H19">
        <v>82600</v>
      </c>
    </row>
    <row r="20" spans="1:8" ht="18.75" customHeight="1" x14ac:dyDescent="0.25">
      <c r="A20" s="97">
        <v>14</v>
      </c>
      <c r="B20" s="151" t="s">
        <v>179</v>
      </c>
      <c r="C20" s="169">
        <v>0.75</v>
      </c>
      <c r="D20" s="99">
        <v>104000</v>
      </c>
      <c r="E20" s="98">
        <f t="shared" si="0"/>
        <v>78000</v>
      </c>
      <c r="F20" s="97">
        <f t="shared" si="1"/>
        <v>6000</v>
      </c>
      <c r="G20" s="97">
        <f t="shared" si="2"/>
        <v>84000</v>
      </c>
      <c r="H20">
        <f>75000*C20+5700</f>
        <v>61950</v>
      </c>
    </row>
    <row r="21" spans="1:8" s="183" customFormat="1" ht="18.75" customHeight="1" x14ac:dyDescent="0.25">
      <c r="A21" s="98">
        <v>15</v>
      </c>
      <c r="B21" s="182" t="s">
        <v>30</v>
      </c>
      <c r="C21" s="98">
        <v>0.5</v>
      </c>
      <c r="D21" s="99">
        <v>110000</v>
      </c>
      <c r="E21" s="98">
        <f t="shared" si="0"/>
        <v>55000</v>
      </c>
      <c r="F21" s="98">
        <f t="shared" si="1"/>
        <v>4000</v>
      </c>
      <c r="G21" s="98">
        <f t="shared" si="2"/>
        <v>59000</v>
      </c>
      <c r="H21" s="183">
        <v>41300</v>
      </c>
    </row>
    <row r="22" spans="1:8" s="183" customFormat="1" ht="18.75" customHeight="1" x14ac:dyDescent="0.25">
      <c r="A22" s="169">
        <v>16</v>
      </c>
      <c r="B22" s="151" t="s">
        <v>220</v>
      </c>
      <c r="C22" s="169">
        <v>0.5</v>
      </c>
      <c r="D22" s="193">
        <v>104000</v>
      </c>
      <c r="E22" s="169">
        <f t="shared" si="0"/>
        <v>52000</v>
      </c>
      <c r="F22" s="169">
        <f t="shared" si="1"/>
        <v>4000</v>
      </c>
      <c r="G22" s="169">
        <f t="shared" si="2"/>
        <v>56000</v>
      </c>
      <c r="H22" s="183">
        <v>41300</v>
      </c>
    </row>
    <row r="23" spans="1:8" s="183" customFormat="1" ht="18.75" customHeight="1" x14ac:dyDescent="0.25">
      <c r="A23" s="169">
        <v>17</v>
      </c>
      <c r="B23" s="151" t="s">
        <v>35</v>
      </c>
      <c r="C23" s="169">
        <v>0.25</v>
      </c>
      <c r="D23" s="193">
        <v>104000</v>
      </c>
      <c r="E23" s="169">
        <f t="shared" si="0"/>
        <v>26000</v>
      </c>
      <c r="F23" s="169">
        <f t="shared" si="1"/>
        <v>2000</v>
      </c>
      <c r="G23" s="169">
        <f t="shared" si="2"/>
        <v>28000</v>
      </c>
      <c r="H23" s="183">
        <v>20650</v>
      </c>
    </row>
    <row r="24" spans="1:8" ht="18.75" customHeight="1" x14ac:dyDescent="0.25">
      <c r="A24" s="169"/>
      <c r="B24" s="151" t="s">
        <v>149</v>
      </c>
      <c r="C24" s="151">
        <f t="shared" ref="C24:H24" si="3">SUM(C7:C23)</f>
        <v>12.799999999999999</v>
      </c>
      <c r="D24" s="151">
        <f t="shared" si="3"/>
        <v>1820000</v>
      </c>
      <c r="E24" s="169">
        <f t="shared" si="3"/>
        <v>1380200</v>
      </c>
      <c r="F24" s="169">
        <f t="shared" si="3"/>
        <v>102400</v>
      </c>
      <c r="G24" s="169">
        <f t="shared" si="3"/>
        <v>1482600</v>
      </c>
      <c r="H24" s="169">
        <f t="shared" si="3"/>
        <v>1055120</v>
      </c>
    </row>
    <row r="25" spans="1:8" ht="18.75" customHeight="1" x14ac:dyDescent="0.25">
      <c r="A25" s="139"/>
      <c r="B25" s="170"/>
      <c r="C25" s="170"/>
      <c r="D25" s="170"/>
      <c r="E25" s="170"/>
      <c r="F25" s="170"/>
      <c r="G25" s="170"/>
    </row>
    <row r="26" spans="1:8" ht="33" customHeight="1" x14ac:dyDescent="0.25">
      <c r="A26" s="139"/>
      <c r="B26" s="345" t="s">
        <v>188</v>
      </c>
      <c r="C26" s="345"/>
      <c r="D26" s="345"/>
      <c r="E26" s="345"/>
      <c r="F26" s="345"/>
      <c r="G26" s="345"/>
      <c r="H26" s="345"/>
    </row>
    <row r="27" spans="1:8" ht="21" customHeight="1" x14ac:dyDescent="0.25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 x14ac:dyDescent="0.25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 x14ac:dyDescent="0.25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44"/>
      <c r="B31" s="145"/>
      <c r="C31" s="140"/>
      <c r="D31" s="140"/>
      <c r="E31" s="141"/>
      <c r="F31" s="139"/>
      <c r="G31" s="142"/>
    </row>
    <row r="32" spans="1:8" ht="21" customHeight="1" x14ac:dyDescent="0.25">
      <c r="A32" s="144"/>
      <c r="B32" s="145"/>
      <c r="C32" s="140"/>
      <c r="D32" s="140"/>
      <c r="E32" s="353"/>
      <c r="F32" s="353"/>
      <c r="G32" s="353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39"/>
    </row>
    <row r="36" spans="1:7" ht="21" customHeight="1" x14ac:dyDescent="0.25">
      <c r="A36" s="139"/>
      <c r="B36" s="146"/>
      <c r="C36" s="140"/>
      <c r="D36" s="140"/>
      <c r="E36" s="141"/>
      <c r="F36" s="147"/>
      <c r="G36" s="139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42"/>
    </row>
    <row r="39" spans="1:7" ht="21" customHeight="1" x14ac:dyDescent="0.25">
      <c r="A39" s="139"/>
      <c r="B39" s="143"/>
      <c r="C39" s="140"/>
      <c r="D39" s="140"/>
      <c r="E39" s="141"/>
      <c r="F39" s="139"/>
      <c r="G39" s="139"/>
    </row>
    <row r="40" spans="1:7" ht="24" customHeight="1" x14ac:dyDescent="0.25">
      <c r="A40" s="139"/>
      <c r="B40" s="164"/>
      <c r="C40" s="164"/>
      <c r="D40" s="164"/>
      <c r="E40" s="164"/>
      <c r="F40" s="164"/>
      <c r="G40" s="165"/>
    </row>
    <row r="41" spans="1:7" s="13" customFormat="1" ht="30.75" customHeight="1" x14ac:dyDescent="0.25">
      <c r="A41" s="350"/>
      <c r="B41" s="350"/>
      <c r="C41" s="350"/>
      <c r="D41" s="350"/>
      <c r="E41" s="350"/>
      <c r="F41" s="350"/>
      <c r="G41" s="350"/>
    </row>
    <row r="42" spans="1:7" s="14" customFormat="1" x14ac:dyDescent="0.25">
      <c r="A42" s="72"/>
      <c r="B42" s="72"/>
    </row>
    <row r="43" spans="1:7" s="13" customFormat="1" x14ac:dyDescent="0.25"/>
    <row r="44" spans="1:7" s="13" customFormat="1" x14ac:dyDescent="0.25">
      <c r="A44" s="60"/>
      <c r="B44" s="72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47" t="s">
        <v>62</v>
      </c>
      <c r="F1" s="347"/>
      <c r="G1" s="347"/>
    </row>
    <row r="2" spans="1:9" x14ac:dyDescent="0.25">
      <c r="E2" s="347" t="s">
        <v>92</v>
      </c>
      <c r="F2" s="347"/>
      <c r="G2" s="347"/>
    </row>
    <row r="3" spans="1:9" x14ac:dyDescent="0.25">
      <c r="E3" s="334" t="s">
        <v>248</v>
      </c>
      <c r="F3" s="334"/>
      <c r="G3" s="334"/>
    </row>
    <row r="4" spans="1:9" ht="15" x14ac:dyDescent="0.25">
      <c r="A4" s="351" t="s">
        <v>171</v>
      </c>
      <c r="B4" s="351"/>
      <c r="C4" s="351"/>
      <c r="D4" s="351"/>
      <c r="E4" s="351"/>
      <c r="F4" s="351"/>
      <c r="G4" s="351"/>
    </row>
    <row r="5" spans="1:9" ht="16.5" thickBot="1" x14ac:dyDescent="0.3">
      <c r="A5" s="352" t="s">
        <v>132</v>
      </c>
      <c r="B5" s="352"/>
      <c r="C5" s="352"/>
      <c r="D5" s="352"/>
      <c r="E5" s="352"/>
      <c r="F5" s="352"/>
      <c r="G5" s="352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25</v>
      </c>
      <c r="C8" s="99">
        <v>0.75</v>
      </c>
      <c r="D8" s="99">
        <v>104000</v>
      </c>
      <c r="E8" s="98">
        <f t="shared" ref="E8:E13" si="0">D8*C8</f>
        <v>78000</v>
      </c>
      <c r="F8" s="97">
        <f t="shared" ref="F8:F13" si="1">8000*C8</f>
        <v>6000</v>
      </c>
      <c r="G8" s="97">
        <f t="shared" ref="G8:G13" si="2">E8+F8</f>
        <v>84000</v>
      </c>
    </row>
    <row r="9" spans="1:9" ht="18.75" customHeight="1" x14ac:dyDescent="0.25">
      <c r="A9" s="97">
        <v>3</v>
      </c>
      <c r="B9" s="104" t="s">
        <v>172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9" ht="18.75" customHeight="1" x14ac:dyDescent="0.25">
      <c r="A10" s="97">
        <v>4</v>
      </c>
      <c r="B10" s="104" t="s">
        <v>173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173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9" ht="18.75" customHeight="1" x14ac:dyDescent="0.25">
      <c r="A12" s="97">
        <v>6</v>
      </c>
      <c r="B12" s="100" t="s">
        <v>22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9" ht="18.75" customHeight="1" x14ac:dyDescent="0.25">
      <c r="A13" s="97">
        <v>7</v>
      </c>
      <c r="B13" s="100" t="s">
        <v>242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118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4.25</v>
      </c>
      <c r="D17" s="151">
        <f>SUM(D7:D16)</f>
        <v>751000</v>
      </c>
      <c r="E17" s="151">
        <f t="shared" ref="E17:G17" si="3">SUM(E7:E16)</f>
        <v>465000</v>
      </c>
      <c r="F17" s="151">
        <f t="shared" si="3"/>
        <v>34000</v>
      </c>
      <c r="G17" s="151">
        <f t="shared" si="3"/>
        <v>499000</v>
      </c>
    </row>
    <row r="18" spans="1:8" ht="33" customHeight="1" x14ac:dyDescent="0.25">
      <c r="A18" s="139"/>
      <c r="B18" s="345" t="s">
        <v>188</v>
      </c>
      <c r="C18" s="345"/>
      <c r="D18" s="345"/>
      <c r="E18" s="345"/>
      <c r="F18" s="345"/>
      <c r="G18" s="345"/>
      <c r="H18" s="345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53"/>
      <c r="F23" s="353"/>
      <c r="G23" s="353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50"/>
      <c r="B33" s="350"/>
      <c r="C33" s="350"/>
      <c r="D33" s="350"/>
      <c r="E33" s="350"/>
      <c r="F33" s="350"/>
      <c r="G33" s="350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47" t="s">
        <v>62</v>
      </c>
      <c r="F1" s="347"/>
      <c r="G1" s="347"/>
    </row>
    <row r="2" spans="1:9" x14ac:dyDescent="0.25">
      <c r="E2" s="347" t="s">
        <v>92</v>
      </c>
      <c r="F2" s="347"/>
      <c r="G2" s="347"/>
    </row>
    <row r="3" spans="1:9" x14ac:dyDescent="0.25">
      <c r="E3" s="334" t="s">
        <v>248</v>
      </c>
      <c r="F3" s="334"/>
      <c r="G3" s="334"/>
    </row>
    <row r="4" spans="1:9" ht="15" x14ac:dyDescent="0.25">
      <c r="A4" s="351" t="s">
        <v>175</v>
      </c>
      <c r="B4" s="351"/>
      <c r="C4" s="351"/>
      <c r="D4" s="351"/>
      <c r="E4" s="351"/>
      <c r="F4" s="351"/>
      <c r="G4" s="351"/>
    </row>
    <row r="5" spans="1:9" ht="16.5" thickBot="1" x14ac:dyDescent="0.3">
      <c r="A5" s="352" t="s">
        <v>133</v>
      </c>
      <c r="B5" s="352"/>
      <c r="C5" s="352"/>
      <c r="D5" s="352"/>
      <c r="E5" s="352"/>
      <c r="F5" s="352"/>
      <c r="G5" s="352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174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C7*D7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 t="shared" ref="E8:E13" si="0">C8*D8</f>
        <v>104000</v>
      </c>
      <c r="F8" s="97">
        <f t="shared" ref="F8:F11" si="1">8000*C8</f>
        <v>8000</v>
      </c>
      <c r="G8" s="97">
        <f t="shared" ref="G8:G13" si="2">E8+F8</f>
        <v>112000</v>
      </c>
    </row>
    <row r="9" spans="1:9" ht="18.75" customHeight="1" x14ac:dyDescent="0.25">
      <c r="A9" s="97">
        <v>3</v>
      </c>
      <c r="B9" s="104" t="s">
        <v>172</v>
      </c>
      <c r="C9" s="99">
        <v>0.8</v>
      </c>
      <c r="D9" s="99">
        <v>104000</v>
      </c>
      <c r="E9" s="98">
        <f t="shared" si="0"/>
        <v>83200</v>
      </c>
      <c r="F9" s="97">
        <f t="shared" si="1"/>
        <v>6400</v>
      </c>
      <c r="G9" s="97">
        <f t="shared" si="2"/>
        <v>89600</v>
      </c>
    </row>
    <row r="10" spans="1:9" ht="18.75" customHeight="1" x14ac:dyDescent="0.25">
      <c r="A10" s="97">
        <v>4</v>
      </c>
      <c r="B10" s="104" t="s">
        <v>173</v>
      </c>
      <c r="C10" s="99">
        <v>0.8</v>
      </c>
      <c r="D10" s="99">
        <v>104000</v>
      </c>
      <c r="E10" s="98">
        <f t="shared" si="0"/>
        <v>83200</v>
      </c>
      <c r="F10" s="97">
        <f t="shared" si="1"/>
        <v>6400</v>
      </c>
      <c r="G10" s="97">
        <f t="shared" si="2"/>
        <v>89600</v>
      </c>
    </row>
    <row r="11" spans="1:9" ht="18.75" customHeight="1" x14ac:dyDescent="0.25">
      <c r="A11" s="97">
        <v>5</v>
      </c>
      <c r="B11" s="104" t="s">
        <v>22</v>
      </c>
      <c r="C11" s="99">
        <v>0.8</v>
      </c>
      <c r="D11" s="99">
        <v>104000</v>
      </c>
      <c r="E11" s="98">
        <f t="shared" si="0"/>
        <v>83200</v>
      </c>
      <c r="F11" s="97">
        <f t="shared" si="1"/>
        <v>6400</v>
      </c>
      <c r="G11" s="97">
        <f t="shared" si="2"/>
        <v>89600</v>
      </c>
    </row>
    <row r="12" spans="1:9" ht="18.75" customHeight="1" x14ac:dyDescent="0.25">
      <c r="A12" s="169">
        <v>6</v>
      </c>
      <c r="B12" s="100" t="s">
        <v>30</v>
      </c>
      <c r="C12" s="193">
        <v>0.5</v>
      </c>
      <c r="D12" s="193">
        <v>104000</v>
      </c>
      <c r="E12" s="98">
        <f t="shared" si="0"/>
        <v>52000</v>
      </c>
      <c r="F12" s="169">
        <v>4000</v>
      </c>
      <c r="G12" s="97">
        <f t="shared" si="2"/>
        <v>56000</v>
      </c>
    </row>
    <row r="13" spans="1:9" ht="18.75" customHeight="1" x14ac:dyDescent="0.25">
      <c r="A13" s="169">
        <v>7</v>
      </c>
      <c r="B13" s="100" t="s">
        <v>200</v>
      </c>
      <c r="C13" s="193">
        <v>0.5</v>
      </c>
      <c r="D13" s="193">
        <v>104000</v>
      </c>
      <c r="E13" s="98">
        <f t="shared" si="0"/>
        <v>52000</v>
      </c>
      <c r="F13" s="169"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118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149</v>
      </c>
      <c r="C17" s="151">
        <f>SUM(C7:C16)</f>
        <v>5.3999999999999995</v>
      </c>
      <c r="D17" s="151">
        <f>SUM(D7:D16)</f>
        <v>751000</v>
      </c>
      <c r="E17" s="151">
        <f t="shared" ref="E17:G17" si="3">SUM(E7:E16)</f>
        <v>584600</v>
      </c>
      <c r="F17" s="151">
        <f t="shared" si="3"/>
        <v>43200</v>
      </c>
      <c r="G17" s="151">
        <f t="shared" si="3"/>
        <v>627800</v>
      </c>
    </row>
    <row r="18" spans="1:8" ht="33" customHeight="1" x14ac:dyDescent="0.25">
      <c r="A18" s="139"/>
      <c r="B18" s="345" t="s">
        <v>180</v>
      </c>
      <c r="C18" s="345"/>
      <c r="D18" s="345"/>
      <c r="E18" s="345"/>
      <c r="F18" s="345"/>
      <c r="G18" s="345"/>
      <c r="H18" s="345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141"/>
      <c r="F23" s="359"/>
      <c r="G23" s="359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50"/>
      <c r="B33" s="350"/>
      <c r="C33" s="350"/>
      <c r="D33" s="350"/>
      <c r="E33" s="350"/>
      <c r="F33" s="350"/>
      <c r="G33" s="350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կոմունալ տնտեսություն  6-Ա</vt:lpstr>
      <vt:lpstr>թիվ 1 մարզադպրոց  6-Ա </vt:lpstr>
      <vt:lpstr>քաղաքային մարզադպրոց  6-Ա</vt:lpstr>
      <vt:lpstr>թիվ 1 մանկապարտեզ  6-Ա</vt:lpstr>
      <vt:lpstr>  թիվ 2 մանկապարտեզ  6-Ա </vt:lpstr>
      <vt:lpstr>թիվ 1 ՄԵԴ 24-Ա</vt:lpstr>
      <vt:lpstr>թիվ 2 մեդ  6-Ա </vt:lpstr>
      <vt:lpstr> թիվ 3 մանկապարտեզ   6-Ա </vt:lpstr>
      <vt:lpstr>քաղաքային գրադարան  6-Ա </vt:lpstr>
      <vt:lpstr>մանկական գրադարան   6-Ա</vt:lpstr>
      <vt:lpstr>գեղարվեստի դպրոց  6-Ա</vt:lpstr>
      <vt:lpstr>մշակույթի պալատ  6-Ա</vt:lpstr>
      <vt:lpstr>Տրետուքի մանկապարտեզ  6-Ա </vt:lpstr>
      <vt:lpstr>Սոթքի մանկապարտեզ  6-Ա</vt:lpstr>
      <vt:lpstr>Մ.Մասրիկի մանկապարտեզ  6-Ա </vt:lpstr>
      <vt:lpstr>Ակունքի մանկապարտեզ  6-Ա </vt:lpstr>
      <vt:lpstr>Լուսակունքի մանկապարտեզ 6-Ա </vt:lpstr>
      <vt:lpstr>Տորֆավանի մանկապարտեզ  6-Ա </vt:lpstr>
      <vt:lpstr>Ծովակի մանկապարտեզ 6-Ա</vt:lpstr>
      <vt:lpstr>Վարդենիսի բանավան</vt:lpstr>
      <vt:lpstr>Կարճաղբյուրի մանկապարտեզ 6-Ա </vt:lpstr>
      <vt:lpstr>Ակունքի Մշակույթի պալատ  6-Ա</vt:lpstr>
      <vt:lpstr> Ծովակի մշակույթի պալատ 6-Ա</vt:lpstr>
      <vt:lpstr>Лист1</vt:lpstr>
      <vt:lpstr>'  թիվ 2 մանկապարտեզ  6-Ա '!Print_Area</vt:lpstr>
      <vt:lpstr>' թիվ 3 մանկապարտեզ   6-Ա '!Print_Area</vt:lpstr>
      <vt:lpstr>' Ծովակի մշակույթի պալատ 6-Ա'!Print_Area</vt:lpstr>
      <vt:lpstr>'Ակունքի մանկապարտեզ  6-Ա '!Print_Area</vt:lpstr>
      <vt:lpstr>'Ակունքի Մշակույթի պալատ  6-Ա'!Print_Area</vt:lpstr>
      <vt:lpstr>'թիվ 1 մանկապարտեզ  6-Ա'!Print_Area</vt:lpstr>
      <vt:lpstr>'թիվ 1 մարզադպրոց  6-Ա '!Print_Area</vt:lpstr>
      <vt:lpstr>'թիվ 1 ՄԵԴ 24-Ա'!Print_Area</vt:lpstr>
      <vt:lpstr>'թիվ 2 մեդ  6-Ա '!Print_Area</vt:lpstr>
      <vt:lpstr>'Լուսակունքի մանկապարտեզ 6-Ա '!Print_Area</vt:lpstr>
      <vt:lpstr>'Ծովակի մանկապարտեզ 6-Ա'!Print_Area</vt:lpstr>
      <vt:lpstr>'Կարճաղբյուրի մանկապարտեզ 6-Ա '!Print_Area</vt:lpstr>
      <vt:lpstr>'կոմունալ տնտեսություն  6-Ա'!Print_Area</vt:lpstr>
      <vt:lpstr>'Մ.Մասրիկի մանկապարտեզ  6-Ա '!Print_Area</vt:lpstr>
      <vt:lpstr>'մշակույթի պալատ  6-Ա'!Print_Area</vt:lpstr>
      <vt:lpstr>'Սոթքի մանկապարտեզ  6-Ա'!Print_Area</vt:lpstr>
      <vt:lpstr>'Վարդենիսի բանավան'!Print_Area</vt:lpstr>
      <vt:lpstr>'Տորֆավանի մանկապարտեզ  6-Ա '!Print_Area</vt:lpstr>
      <vt:lpstr>'Տրետուքի մանկապարտեզ  6-Ա '!Print_Area</vt:lpstr>
      <vt:lpstr>'քաղաքային մարզադպրոց  6-Ա'!Print_Area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2024-10-21T16:25:00Z</dcterms:modified>
</cp:coreProperties>
</file>