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>
    <definedName name="_xlnm.Print_Titles" localSheetId="0">'Sheet1'!$4:$7</definedName>
    <definedName name="_xlnm.Print_Titles" localSheetId="1">'Sheet2'!$5:$7</definedName>
    <definedName name="_xlnm.Print_Titles" localSheetId="2">'Sheet3'!$5:$7</definedName>
    <definedName name="_xlnm.Print_Titles" localSheetId="4">'Sheet5'!$2:$4</definedName>
    <definedName name="_xlnm.Print_Titles" localSheetId="5">'Sheet6'!$5:$7</definedName>
    <definedName name="_xlnm.Print_Area" localSheetId="0">'Sheet1'!$A$1:$F$138</definedName>
  </definedNames>
  <calcPr fullCalcOnLoad="1"/>
</workbook>
</file>

<file path=xl/sharedStrings.xml><?xml version="1.0" encoding="utf-8"?>
<sst xmlns="http://schemas.openxmlformats.org/spreadsheetml/2006/main" count="2862" uniqueCount="1046">
  <si>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</si>
  <si>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</si>
  <si>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</si>
  <si>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</si>
  <si>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</si>
  <si>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</si>
  <si>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</si>
  <si>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</si>
  <si>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</si>
  <si>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</si>
  <si>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</si>
  <si>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</si>
  <si>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</si>
  <si>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</si>
  <si>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</si>
  <si>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</si>
  <si>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</si>
  <si>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</si>
  <si>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</si>
  <si>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</si>
  <si>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</si>
  <si>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</si>
  <si>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</si>
  <si>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</si>
  <si>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</si>
  <si>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</si>
  <si>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</si>
  <si>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</si>
  <si>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</si>
  <si>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</si>
  <si>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</si>
  <si>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</si>
  <si>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</si>
  <si>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</si>
  <si>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</si>
  <si>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</si>
  <si>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</si>
  <si>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</si>
  <si>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</si>
  <si>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</si>
  <si>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</si>
  <si>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</si>
  <si>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</si>
  <si>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</si>
  <si>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</si>
  <si>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Ø³ÝÏ³å³ñï»½Ç å³Ñå³ÝÙ³Ý Í³Ëë»ñ 4239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</si>
  <si>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</si>
  <si>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</si>
  <si>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</si>
  <si>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</si>
  <si>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</si>
  <si>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</si>
  <si>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</si>
  <si>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</si>
  <si>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</si>
  <si>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</si>
  <si>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</si>
  <si>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</si>
  <si>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</si>
  <si>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</si>
  <si>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</si>
  <si>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</si>
  <si>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</si>
  <si>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</si>
  <si>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</si>
  <si>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</si>
  <si>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</si>
  <si>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</si>
  <si>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</si>
  <si>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</si>
  <si>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</si>
  <si>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</si>
  <si>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</si>
  <si>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</si>
  <si>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</si>
  <si>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</si>
  <si>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</si>
  <si>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</si>
  <si>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</si>
  <si>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</si>
  <si>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</si>
  <si>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</si>
  <si>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</si>
  <si>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</si>
  <si>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</si>
  <si>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</si>
  <si>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</si>
  <si>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</si>
  <si>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</si>
  <si>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</si>
  <si>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</si>
  <si>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</si>
  <si>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</si>
  <si>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</si>
  <si>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</si>
  <si>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</si>
  <si>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</si>
  <si>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</si>
  <si>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</si>
  <si>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</si>
  <si>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</si>
  <si>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</si>
  <si>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</si>
  <si>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</si>
  <si>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</si>
  <si>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</si>
  <si>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</si>
  <si>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</si>
  <si>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</si>
  <si>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</si>
  <si>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</si>
  <si>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</si>
  <si>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</si>
  <si>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</si>
  <si>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</si>
  <si>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</si>
  <si>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</si>
  <si>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</si>
  <si>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</si>
  <si>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</si>
  <si>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</si>
  <si>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</si>
  <si>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</si>
  <si>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</si>
  <si>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</si>
  <si>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</si>
  <si>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</si>
  <si>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</si>
  <si>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</si>
  <si>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</si>
  <si>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</si>
  <si>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</si>
  <si>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</si>
  <si>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</si>
  <si>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</si>
  <si>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</si>
  <si>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</si>
  <si>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</si>
  <si>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</si>
  <si>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</si>
  <si>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</si>
  <si>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</si>
  <si>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</si>
  <si>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</si>
  <si>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</si>
  <si>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</si>
  <si>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</si>
  <si>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</si>
  <si>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</si>
  <si>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</si>
  <si>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</si>
  <si>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</si>
  <si>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</si>
  <si>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</si>
  <si>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</si>
  <si>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</si>
  <si>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</si>
  <si>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</si>
  <si>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¾Ý»ñ·»ïÇÏ Í³é³ÛáõÃÛáõÝÝ»ñ                  4212</t>
  </si>
  <si>
    <t>ÁÝ¹³Ýáõñ µÝáõÛÃÇ ³ÛÉ Í³é³ÛáõÃÛáõÝÝ»ñ  4239</t>
  </si>
  <si>
    <t>Ð³Ù³Ï³ñ·ã³ÛÇÝ Í³é³ÛáõÃÛáõÝÝ»ñ  4232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</si>
  <si>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</si>
  <si>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</si>
  <si>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</si>
  <si>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</si>
  <si>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</si>
  <si>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</si>
  <si>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</si>
  <si>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</si>
  <si>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</si>
  <si>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</si>
  <si>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</si>
  <si>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</si>
  <si>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</si>
  <si>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</si>
  <si>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</si>
  <si>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</si>
  <si>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</si>
  <si>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</si>
  <si>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</si>
  <si>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</si>
  <si>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</si>
  <si>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</si>
  <si>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</si>
  <si>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</si>
  <si>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</si>
  <si>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</si>
  <si>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</si>
  <si>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</si>
  <si>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</si>
  <si>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</si>
  <si>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</si>
  <si>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</si>
  <si>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</si>
  <si>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</si>
  <si>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</si>
  <si>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</si>
  <si>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</si>
  <si>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</si>
  <si>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</si>
  <si>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</si>
  <si>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</si>
  <si>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</si>
  <si>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</si>
  <si>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</si>
  <si>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</si>
  <si>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</si>
  <si>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</si>
  <si>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</si>
  <si>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</si>
  <si>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</si>
  <si>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</si>
  <si>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</si>
  <si>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</si>
  <si>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</si>
  <si>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</si>
  <si>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</si>
  <si>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</si>
  <si>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</si>
  <si>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</si>
  <si>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</si>
  <si>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</si>
  <si>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</si>
  <si>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</si>
  <si>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1.1 ¶áõÛù³ÛÇÝ Ñ³ñÏ»ñ ³Ýß³ñÅ ·áõÛùÇó                                    (ïáÕ 1111+ ïáÕ 1112)</t>
  </si>
  <si>
    <t>µ) ä»ï³Ï³Ý µÛáõç»Çó Ñ³Ù³ÛÝùÇ í³ñã³Ï³Ý µÛáõç»ÇÝ ïñ³Ù³¹ñíáÕ ³ÛÉ ¹áï³óÇ³Ý»ñ                                            (ïáÕ 1255+ ïáÕ 1256)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</si>
  <si>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</si>
  <si>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</si>
  <si>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</si>
  <si>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</si>
  <si>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</si>
  <si>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</si>
  <si>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</si>
  <si>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</si>
  <si>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</si>
  <si>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</si>
  <si>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</si>
  <si>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</si>
  <si>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</si>
  <si>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</si>
  <si>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</si>
  <si>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</si>
  <si>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</si>
  <si>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</si>
  <si>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</si>
  <si>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²ßË³ï³í³ñÓ                                             4111</t>
  </si>
  <si>
    <t>Ü»ñùÇÝ ·áñÍáõÕáõÙÝ»ñ                            4221</t>
  </si>
  <si>
    <t>¶ñ³ë»ÝÛ³Ï³ÛÇÝ ÝÛáõÃ»ñ                          4261</t>
  </si>
  <si>
    <t>²ÛÉ Ýå³ëïÝ»ñ µÛáõç»Çó                              4729</t>
  </si>
  <si>
    <t>ä³Ñáõëï³ÛÇÝ ýáÝ¹                               4891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</si>
  <si>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</si>
  <si>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</si>
  <si>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</si>
  <si>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</si>
  <si>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</si>
  <si>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</si>
  <si>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</si>
  <si>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</si>
  <si>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</si>
  <si>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r>
      <t xml:space="preserve">ÀÜ¸²ØºÜÀ  ºÎ²ØàôîÜºð                          </t>
    </r>
    <r>
      <rPr>
        <sz val="10"/>
        <rFont val="Arial Armenian"/>
        <family val="2"/>
      </rPr>
      <t>(ïáÕ 1100 + ïáÕ 1200+ïáÕ 1300)</t>
    </r>
  </si>
  <si>
    <t>úñ»Ýùáí å»ï³Ï³Ý µÛáõç» ³Ùñ³·ñíáÕ Ñ³ñÏ»ñÇó ¨ ³ÛÉ å³ñï³¹Çñ í×³ñÝ»ñÇó  Ù³ëÑ³ÝáõÙÝ»ñ Ñ³Ù³ÛÝùÝ»ñÇ µÛáõç»Ý»ñ</t>
  </si>
  <si>
    <t>ÜíÇñ³ïíáõÃÛáõÝ  4819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</si>
  <si>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</si>
  <si>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</si>
  <si>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</si>
  <si>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</si>
  <si>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</si>
  <si>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</si>
  <si>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</si>
  <si>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</si>
  <si>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</si>
  <si>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</si>
  <si>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</si>
  <si>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</si>
  <si>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</si>
  <si>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</si>
  <si>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</si>
  <si>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</si>
  <si>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</si>
  <si>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</si>
  <si>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</si>
  <si>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</si>
  <si>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</si>
  <si>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</si>
  <si>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</si>
  <si>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</si>
  <si>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</si>
  <si>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</si>
  <si>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</si>
  <si>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</si>
  <si>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</si>
  <si>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</si>
  <si>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</si>
  <si>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</si>
  <si>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</si>
  <si>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</si>
  <si>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</si>
  <si>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</si>
  <si>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</si>
  <si>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</si>
  <si>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</si>
  <si>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</si>
  <si>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</si>
  <si>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</si>
  <si>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</si>
  <si>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</si>
  <si>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</si>
  <si>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</si>
  <si>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</si>
  <si>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</si>
  <si>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</si>
  <si>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</si>
  <si>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</si>
  <si>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</si>
  <si>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</si>
  <si>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</si>
  <si>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</si>
  <si>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</si>
  <si>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</si>
  <si>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</si>
  <si>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</si>
  <si>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</si>
  <si>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</si>
  <si>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</si>
  <si>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</si>
  <si>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</si>
  <si>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</si>
  <si>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</si>
  <si>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</si>
  <si>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</si>
  <si>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</si>
  <si>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t>î»Õ³Ï³Ý í×³ñÝ»ñ      Աղբահանության վճար</t>
  </si>
  <si>
    <t>²ÛÉ ·áõÛùÇ í³ñÓ³Ï³ÉáõÃÛáõÝÇó Ùáõïù»ñ        Արոտի վարձավճար</t>
  </si>
  <si>
    <t xml:space="preserve"> ¶. àâ üÆÜ²Üê²Î²Ü ²ÎîÆìÜºðÆ Æð²òàôØÆò Øàôîøºð (ïáÕ6100+ïáÕ6200+ïáÕ6300+ïáÕ6400)</t>
  </si>
  <si>
    <r>
      <t>â²ðî²¸ðì²Ì ²ÎîÆìÜºðÆ Æð²òàôØÆò Øàôîøºð</t>
    </r>
    <r>
      <rPr>
        <b/>
        <i/>
        <sz val="9"/>
        <rFont val="Arial Armenian"/>
        <family val="2"/>
      </rPr>
      <t xml:space="preserve">`                                                   </t>
    </r>
    <r>
      <rPr>
        <sz val="9"/>
        <rFont val="Arial Armenian"/>
        <family val="2"/>
      </rPr>
      <t>(ïáÕ6410+ïáÕ6420+ïáÕ6430+ïáÕ6440)</t>
    </r>
  </si>
  <si>
    <t>Ö³Ý³å³ñÑÝ»ñÇ Ï³å ßÇÝ³ñ³ñáõÃÛáõÝ         5112</t>
  </si>
  <si>
    <t>Øß³ÏáõÛÃÇ ïÝ»ñ, Ï³éáõóáõÙ  5112</t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</si>
  <si>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</si>
  <si>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</si>
  <si>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</si>
  <si>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</si>
  <si>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</si>
  <si>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</si>
  <si>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</si>
  <si>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</si>
  <si>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</si>
  <si>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</si>
  <si>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</si>
  <si>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</si>
  <si>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</si>
  <si>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</si>
  <si>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</si>
  <si>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</si>
  <si>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</si>
  <si>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</si>
  <si>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</si>
  <si>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</si>
  <si>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</si>
  <si>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</si>
  <si>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</si>
  <si>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</si>
  <si>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</si>
  <si>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</si>
  <si>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</si>
  <si>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</si>
  <si>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</si>
  <si>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</si>
  <si>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</si>
  <si>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</si>
  <si>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</si>
  <si>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</si>
  <si>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</si>
  <si>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</si>
  <si>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</si>
  <si>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</si>
  <si>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</si>
  <si>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</si>
  <si>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</si>
  <si>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</si>
  <si>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</si>
  <si>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</si>
  <si>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</si>
  <si>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</si>
  <si>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</si>
  <si>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</si>
  <si>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</si>
  <si>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</si>
  <si>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</si>
  <si>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</si>
  <si>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</si>
  <si>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</si>
  <si>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</si>
  <si>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</si>
  <si>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</si>
  <si>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</si>
  <si>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</si>
  <si>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</si>
  <si>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</si>
  <si>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</si>
  <si>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¸³ë³·ñù»ñÇ í³ñÓ³í×³ñÝ»ñÇ û·ÝáõÃÛáõÝ   4729</t>
  </si>
  <si>
    <t>1. Ð²ðÎºð ºì îàôðøºð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</si>
  <si>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</si>
  <si>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</si>
  <si>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</si>
  <si>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</si>
  <si>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</si>
  <si>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</si>
  <si>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</si>
  <si>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</si>
  <si>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</si>
  <si>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</si>
  <si>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¶áõÛùÇ ì³ñÓ³Ï³ÉáõÃÛáõÝ                     4216</t>
  </si>
  <si>
    <t>ÀÝ¹Ñ³Ýáõñ µÝáõÛÃÇ ³ÛÉ Í³é³ÛáõÃÛáõÝÝ»ñ   4239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</si>
  <si>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</si>
  <si>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</si>
  <si>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</si>
  <si>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</si>
  <si>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</si>
  <si>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>´Ý³Ï³ñ³Ý³ÛÇÝ ßÇÝ³ñ³ñáõÃÛáõÝ 5111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</si>
  <si>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</si>
  <si>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%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</si>
  <si>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</si>
  <si>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</si>
  <si>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</si>
  <si>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</si>
  <si>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</si>
  <si>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</si>
  <si>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</si>
  <si>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</si>
  <si>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êáó Ñ³ïÏ³óáõÙ                                          4131 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</si>
  <si>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</si>
  <si>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</si>
  <si>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</si>
  <si>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(ïáÕ 1110 + ïáÕ 1120 + ïáÕ 1130 + ïáÕ 1150 + ïáÕ 1160)</t>
  </si>
  <si>
    <t>(ïáÕ 1152 + ïáÕ 1153 )</t>
  </si>
  <si>
    <t>(ïáÕ 1162 + ïáÕ 1163 + ïáÕ 1164)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</si>
  <si>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</si>
  <si>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</si>
  <si>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</si>
  <si>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</si>
  <si>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</si>
  <si>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</si>
  <si>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</si>
  <si>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</si>
  <si>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</si>
  <si>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</si>
  <si>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</si>
  <si>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</si>
  <si>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</si>
  <si>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</si>
  <si>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</si>
  <si>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</si>
  <si>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</si>
  <si>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1111</t>
  </si>
  <si>
    <t>1112</t>
  </si>
  <si>
    <t>1121</t>
  </si>
  <si>
    <t>1131</t>
  </si>
  <si>
    <t>1132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</si>
  <si>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</si>
  <si>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</si>
  <si>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</si>
  <si>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</si>
  <si>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</si>
  <si>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</si>
  <si>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</si>
  <si>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</si>
  <si>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</si>
  <si>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</si>
  <si>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</si>
  <si>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</si>
  <si>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</si>
  <si>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</si>
  <si>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</si>
  <si>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</si>
  <si>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</si>
  <si>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</si>
  <si>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</si>
  <si>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</si>
  <si>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</si>
  <si>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</si>
  <si>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</si>
  <si>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</si>
  <si>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</si>
  <si>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</si>
  <si>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</si>
  <si>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</si>
  <si>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</si>
  <si>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</si>
  <si>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</si>
  <si>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</si>
  <si>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</si>
  <si>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</si>
  <si>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</si>
  <si>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</si>
  <si>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</si>
  <si>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</si>
  <si>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</si>
  <si>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</si>
  <si>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</si>
  <si>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</si>
  <si>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</si>
  <si>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</si>
  <si>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</si>
  <si>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</si>
  <si>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</si>
  <si>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</si>
  <si>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</si>
  <si>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</si>
  <si>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</si>
  <si>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</si>
  <si>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</si>
  <si>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</si>
  <si>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</si>
  <si>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</si>
  <si>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</si>
  <si>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</si>
  <si>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</si>
  <si>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</si>
  <si>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</si>
  <si>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</si>
  <si>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</si>
  <si>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</si>
  <si>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</si>
  <si>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</si>
  <si>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</si>
  <si>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</si>
  <si>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</si>
  <si>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</si>
  <si>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</si>
  <si>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</si>
  <si>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</si>
  <si>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</si>
  <si>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</si>
  <si>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</si>
  <si>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</si>
  <si>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</si>
  <si>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</si>
  <si>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</si>
  <si>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</si>
  <si>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</si>
  <si>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</si>
  <si>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</si>
  <si>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</si>
  <si>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</si>
  <si>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</si>
  <si>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</si>
  <si>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</si>
  <si>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</si>
  <si>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</si>
  <si>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</si>
  <si>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</si>
  <si>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</si>
  <si>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</si>
  <si>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</si>
  <si>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</si>
  <si>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</si>
  <si>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</si>
  <si>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</si>
  <si>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</si>
  <si>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</si>
  <si>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</si>
  <si>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</si>
  <si>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</si>
  <si>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</si>
  <si>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</si>
  <si>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</si>
  <si>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ÐÛáõÕ³Ï³íáñáõÃÛ³Ý Í³Ëë»ñ                  4726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</si>
  <si>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</si>
  <si>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</si>
  <si>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</si>
  <si>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</si>
  <si>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</si>
  <si>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</si>
  <si>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</si>
  <si>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</si>
  <si>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</si>
  <si>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</si>
  <si>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 -êáõµëÇ¹Ç³Ý»ñ áã å»ï³Ï³Ý (áã h³Ù³ÛÝù³ÛÇÝ) áã ýÇÝ³Ýë³Ï³Ý Ï³½Ù³Ï»ñåáõÃÛáõÝÝ»ñÇÝ </t>
  </si>
  <si>
    <t>2.3. Ð³Ù³ÛÝùÇ µÛáõç»Ç ÙÇçáóÝ»ñÇ ï³ñ»ëÏ½µÇ ³½³ï  ÙÝ³óáñ¹Á`  (ïáÕ 8191+ïáÕ 8194-ïáÕ 8193)</t>
  </si>
  <si>
    <t xml:space="preserve"> - í³ñã³Ï³Ý Ù³ëÇ ÙÇçáóÝ»ñÇ ï³ñ»ëÏ½µÇ ³½³ï ÙÝ³óáñ¹Çó ýáÝ¹³ÛÇÝ  Ù³ë Ùáõïù³·ñÙ³Ý »ÝÃ³Ï³ ·áõÙ³ñÁ (ïáÕ 8193)</t>
  </si>
  <si>
    <t xml:space="preserve">úñ»Ýë¹Çñ ¨ ·áñÍ³¹Çñ Ù³ñÙÇÝÝ»ñ,å»ï³Ï³Ý Ï³é³í³ñáõÙ </t>
  </si>
  <si>
    <t>²ñï³ùÇÝ ïÝï»ë³Ï³Ý ³ç³ÏóáõÃÛáõÝ</t>
  </si>
  <si>
    <t>ä³ñ·¨³ïñáõÙÝ»ñ                                       4112</t>
  </si>
  <si>
    <t>Ø³ëÝ³·Çï³Ï³Ý Í³é³ÛáõÃÛáõÝÝ»ñ        4241</t>
  </si>
  <si>
    <t>îñ³Ýëïáñï³ÛÇÝ ÝÛáõÃ»ñ                         4264</t>
  </si>
  <si>
    <t>Î»Ýó³Õ³ÛÇÝ ÝÛáõÃ»ñ   4267</t>
  </si>
  <si>
    <t>Ð³ïáõÏ Ýå³ï³Ï³ÛÇÝ ³ÛÉ ÝÛáõÃ»ñ   4269</t>
  </si>
  <si>
    <t>²í³·³Ýáõ Í³Ëë»ñÇ ÷áËÑ³ïáõóáõÙ   4729</t>
  </si>
  <si>
    <t>²ÛÉ Ð³ñÏ»ñ                                                 4822</t>
  </si>
  <si>
    <t>ä»ï ïáõñù  4823</t>
  </si>
  <si>
    <t>Î³å Ýáñá·Ù³Ý Í³Ëë»ñ 5113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</si>
  <si>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</si>
  <si>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</si>
  <si>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</si>
  <si>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</si>
  <si>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</si>
  <si>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</si>
  <si>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</si>
  <si>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</si>
  <si>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</si>
  <si>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</si>
  <si>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Armenian"/>
        <family val="2"/>
      </rPr>
      <t>(ïáÕ3110)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</si>
  <si>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</si>
  <si>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</si>
  <si>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</si>
  <si>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</si>
  <si>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</si>
  <si>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</si>
  <si>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</si>
  <si>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</si>
  <si>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</si>
  <si>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</si>
  <si>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</si>
  <si>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</si>
  <si>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</si>
  <si>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</si>
  <si>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</si>
  <si>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1.4 êàô´êÆ¸Æ²Üºð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</si>
  <si>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Armenian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</si>
  <si>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</si>
  <si>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</si>
  <si>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</si>
  <si>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</si>
  <si>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</si>
  <si>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</si>
  <si>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</si>
  <si>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</si>
  <si>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</si>
  <si>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</si>
  <si>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</si>
  <si>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</si>
  <si>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</si>
  <si>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</si>
  <si>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</si>
  <si>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</si>
  <si>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</si>
  <si>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 </t>
    </r>
    <r>
      <rPr>
        <sz val="9"/>
        <color indexed="8"/>
        <rFont val="Arial Armenian"/>
        <family val="2"/>
      </rPr>
      <t>(ïáÕ4771)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</si>
  <si>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</si>
  <si>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</si>
  <si>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</si>
  <si>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1.2 ä²Þ²ðÜºð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</si>
  <si>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</si>
  <si>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</si>
  <si>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</si>
  <si>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</si>
  <si>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</si>
  <si>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</si>
  <si>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</si>
  <si>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</si>
  <si>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</si>
  <si>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</si>
  <si>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</si>
  <si>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</si>
  <si>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</si>
  <si>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</si>
  <si>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</si>
  <si>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</si>
  <si>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</si>
  <si>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</si>
  <si>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</si>
  <si>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</si>
  <si>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</si>
  <si>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</si>
  <si>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</si>
  <si>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</si>
  <si>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</si>
  <si>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</si>
  <si>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</si>
  <si>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</si>
  <si>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</si>
  <si>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</si>
  <si>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</si>
  <si>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</si>
  <si>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</si>
  <si>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>8199³</t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</si>
  <si>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</si>
  <si>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</si>
  <si>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</si>
  <si>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</si>
  <si>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</si>
  <si>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</si>
  <si>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</si>
  <si>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</si>
  <si>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</si>
  <si>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</si>
  <si>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</si>
  <si>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</si>
  <si>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4729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</si>
  <si>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</si>
  <si>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</si>
  <si>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</si>
  <si>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</si>
  <si>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</si>
  <si>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</si>
  <si>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</si>
  <si>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</si>
  <si>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</si>
  <si>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</si>
  <si>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</si>
  <si>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</si>
  <si>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</si>
  <si>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</si>
  <si>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</si>
  <si>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</si>
  <si>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</si>
  <si>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</si>
  <si>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</si>
  <si>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</si>
  <si>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</si>
  <si>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</si>
  <si>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</si>
  <si>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</si>
  <si>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</si>
  <si>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</si>
  <si>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</si>
  <si>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</si>
  <si>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</si>
  <si>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</si>
  <si>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</si>
  <si>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</si>
  <si>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</si>
  <si>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</si>
  <si>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</si>
  <si>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</si>
  <si>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</si>
  <si>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>Î³åÇï³É Ý»ñ¹ñáõÙ 4657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</si>
  <si>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</si>
  <si>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</si>
  <si>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</si>
  <si>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</si>
  <si>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</si>
  <si>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</si>
  <si>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</si>
  <si>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</si>
  <si>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</si>
  <si>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</si>
  <si>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</si>
  <si>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</si>
  <si>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</si>
  <si>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</si>
  <si>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</si>
  <si>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</si>
  <si>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</si>
  <si>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</si>
  <si>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</si>
  <si>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</si>
  <si>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</si>
  <si>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</si>
  <si>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</si>
  <si>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</si>
  <si>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</si>
  <si>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</si>
  <si>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</si>
  <si>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</si>
  <si>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</si>
  <si>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</si>
  <si>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Ð²îì²Ì  4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</si>
  <si>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</si>
  <si>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</si>
  <si>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</si>
  <si>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</si>
  <si>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</si>
  <si>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</si>
  <si>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</si>
  <si>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</si>
  <si>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</si>
  <si>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</si>
  <si>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</si>
  <si>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</si>
  <si>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</si>
  <si>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</si>
  <si>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</si>
  <si>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</si>
  <si>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</si>
  <si>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</si>
  <si>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</si>
  <si>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</si>
  <si>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</si>
  <si>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</si>
  <si>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</si>
  <si>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</si>
  <si>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</si>
  <si>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</si>
  <si>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</si>
  <si>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</si>
  <si>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</si>
  <si>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</si>
  <si>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</si>
  <si>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</si>
  <si>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</si>
  <si>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</si>
  <si>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</si>
  <si>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</si>
  <si>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</si>
  <si>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</si>
  <si>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</si>
  <si>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</si>
  <si>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</si>
  <si>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</si>
  <si>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</si>
  <si>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</si>
  <si>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</si>
  <si>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</si>
  <si>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</si>
  <si>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</si>
  <si>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</si>
  <si>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</si>
  <si>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</si>
  <si>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</si>
  <si>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</si>
  <si>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</si>
  <si>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</si>
  <si>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</si>
  <si>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</si>
  <si>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</si>
  <si>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</si>
  <si>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</si>
  <si>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</si>
  <si>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</si>
  <si>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</si>
  <si>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</si>
  <si>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</si>
  <si>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</si>
  <si>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</si>
  <si>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t>²å³Ñáí³·ñ³Ï³Ý Í³é³ÛáõÃÛáõÝÝ»ñ 4215</t>
  </si>
  <si>
    <t>Î³åÇï³É ßÇÝ³ñ³ñáõÃÛáõÝ  5112</t>
  </si>
  <si>
    <t>ÐáÕÇ ûï³ñáõÙ 6502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</si>
  <si>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</si>
  <si>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</si>
  <si>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</si>
  <si>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1.1. ²ñÅ»ÃÕÃ»ñ (µ³ó³éáõÃÛ³Ùµ µ³ÅÝ»ïáÙë»ñÇ ¨ Ï³åÇï³ÉáõÙ ³ÛÉ Ù³ëÝ³ÏóáõÃÛ³Ý)                                      ïáÕ 8112+ ïáÕ 8113</t>
  </si>
  <si>
    <r>
      <t>1.2. ì³ñÏ»ñ ¨ ÷áË³ïíáõÃÛáõÝÝ»ñ (ëï³óáõÙ ¨ Ù³ñáõÙ)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</si>
  <si>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t>1.2.1. ì³ñÏ»ñ                                          (ïáÕ 8122+ ïáÕ 8130)</t>
  </si>
  <si>
    <t xml:space="preserve">  - í³ñÏ»ñÇ ëï³óáõÙ                               (ïáÕ 8123+ ïáÕ 8124)</t>
  </si>
  <si>
    <t xml:space="preserve">  - ëï³óí³Í í³ñÏ»ñÇ ÑÇÙÝ³Ï³Ý  ·áõÙ³ñÇ Ù³ñáõÙ                                        (ïáÕ 8131+ ïáÕ 8132)</t>
  </si>
  <si>
    <t>1.2.2. öáË³ïíáõÃÛáõÝÝ»ñ                                                                  (ïáÕ 8141+ ïáÕ 8150)</t>
  </si>
  <si>
    <t xml:space="preserve">  - µÛáõç»ï³ÛÇÝ ÷áË³ïíáõÃÛáõÝÝ»ñÇ ëï³óáõÙ                                     (ïáÕ 8142+ ïáÕ 8143)          </t>
  </si>
  <si>
    <t xml:space="preserve">  - ëï³óí³Í ÷áË³ïíáõÃÛáõÝÝ»ñÇ ·áõÙ³ñÇ Ù³ñáõÙ                           (ïáÕ 8151+ ïáÕ 8152)</t>
  </si>
  <si>
    <t>2. üÆÜ²Üê²Î²Ü ²ÎîÆìÜºð                                                                      (ïáÕ8161+ïáÕ8170+ïáÕ8190-ïáÕ8197+ïáÕ8198+ïáÕ8199)</t>
  </si>
  <si>
    <t>2.1. ´³ÅÝ»ïáÙë»ñ ¨ Ï³åÇï³ÉáõÙ ³ÛÉ Ù³ëÝ³ÏóáõÃÛáõÝ                           (ïáÕ 8162+ ïáÕ 8163 + ïáÕ 8164)</t>
  </si>
  <si>
    <t>2.2. öáË³ïíáõÃÛáõÝÝ»ñ                                                                              (ïáÕ 8171+ ïáÕ 8172)</t>
  </si>
  <si>
    <r>
      <t xml:space="preserve">2.6. Ð³Ù³ÛÝùÇ µÛáõç»Ç Ñ³ßíáõÙ ÙÇçáóÝ»ñÇ ÙÝ³óáñ¹Ý»ñÁ Ñ³ßí»ïáõ Å³Ù³Ý³Ï³Ñ³ïí³ÍáõÙ                                                                         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</si>
  <si>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r>
      <t xml:space="preserve">                       ´. ²ðî²øÆÜ ²Ô´ÚàôðÜºð                                                </t>
    </r>
    <r>
      <rPr>
        <sz val="9"/>
        <rFont val="Arial Armenian"/>
        <family val="2"/>
      </rPr>
      <t>(ïáÕ 8210)</t>
    </r>
  </si>
  <si>
    <t xml:space="preserve"> 1.1. ²ñÅ»ÃÕÃ»ñ (µ³ó³éáõÃÛ³Ùµ µ³ÅÝ»ïáÙë»ñÇ ¨ Ï³åÇï³ÉáõÙ ³ÛÉ Ù³ëÝ³ÏóáõÃÛ³Ý)                                                                                        ïáÕ 8212+ ïáÕ 8213</t>
  </si>
  <si>
    <r>
      <t xml:space="preserve">1.2. ì³ñÏ»ñ ¨ ÷áË³ïíáõÃÛáõÝÝ»ñ (ëï³óáõÙ ¨ Ù³ñáõÙ)                      </t>
    </r>
    <r>
      <rPr>
        <sz val="9"/>
        <rFont val="Arial Armenian"/>
        <family val="2"/>
      </rPr>
      <t>ïáÕ 8221+ïáÕ 8240</t>
    </r>
  </si>
  <si>
    <t>1.2.1. ì³ñÏ»ñ                                                                                             (ïáÕ 8222+ ïáÕ 8230)</t>
  </si>
  <si>
    <t>1.2.2. öáË³ïíáõÃÛáõÝÝ»ñ                                                                   (ïáÕ 8241+ ïáÕ 8250)</t>
  </si>
  <si>
    <t xml:space="preserve"> - ì»ñ³í³×³éùÇ Ñ³Ù³ñ Ý³Ë³ï»ëí³Í ³åñ³ÝùÝ»ñ</t>
  </si>
  <si>
    <r>
      <t xml:space="preserve"> </t>
    </r>
    <r>
      <rPr>
        <b/>
        <u val="single"/>
        <sz val="14"/>
        <rFont val="Arial Armenian"/>
        <family val="2"/>
      </rPr>
      <t>Ð²îì²Ì 6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</si>
  <si>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ºì îÜîºê²¶Æî²Î²Ü  ¸²ê²Î²ð¶Ø²Ü</t>
    </r>
  </si>
  <si>
    <t>³Û¹ ÃíáõÙ Í³Ëë»ñÇ í»ñÍ³ÝáõÙÁ` Áëï µÛáõç»ï³ÛÇÝ Í³Ëë»ñÇ ïÝï»ë³·Çï³Ï³Ý ¹³ë³Ï³ñ·Ù³Ý Ñá¹í³ÍÝ»ñÇ</t>
  </si>
  <si>
    <t>î»Õ»Ï³ïí³Ï³Ý Í³é³ÛáõÃÛáõÝ           4234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</si>
  <si>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</si>
  <si>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</si>
  <si>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</si>
  <si>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</si>
  <si>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</si>
  <si>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</si>
  <si>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</si>
  <si>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 val="single"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</si>
  <si>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</si>
  <si>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</si>
  <si>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</si>
  <si>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</si>
  <si>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Ð²îì²Ì 3</t>
  </si>
  <si>
    <r>
      <t xml:space="preserve">       </t>
    </r>
    <r>
      <rPr>
        <b/>
        <sz val="12"/>
        <rFont val="Arial"/>
        <family val="0"/>
      </rPr>
      <t xml:space="preserve">        </t>
    </r>
    <r>
      <rPr>
        <b/>
        <sz val="12"/>
        <rFont val="Arial Armenian"/>
        <family val="2"/>
      </rPr>
      <t xml:space="preserve">  </t>
    </r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</si>
  <si>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</si>
  <si>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</si>
  <si>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</si>
  <si>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</si>
  <si>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</si>
  <si>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</si>
  <si>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</si>
  <si>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</si>
  <si>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</si>
  <si>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</si>
  <si>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</si>
  <si>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</si>
  <si>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</si>
  <si>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</si>
  <si>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</si>
  <si>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</si>
  <si>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</si>
  <si>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</si>
  <si>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</si>
  <si>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</si>
  <si>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</si>
  <si>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</si>
  <si>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</si>
  <si>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</si>
  <si>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</si>
  <si>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</si>
  <si>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</si>
  <si>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</si>
  <si>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</si>
  <si>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</si>
  <si>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</si>
  <si>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</si>
  <si>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</si>
  <si>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</si>
  <si>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</si>
  <si>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</si>
  <si>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</si>
  <si>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</si>
  <si>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</si>
  <si>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</si>
  <si>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</si>
  <si>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</si>
  <si>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</si>
  <si>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</si>
  <si>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</si>
  <si>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</si>
  <si>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</si>
  <si>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ºñ¨³Ý ù³Õ³ùÇ Ñ³Ù³ù³Õ³ù³ÛÇÝ Ýß³Ý³ÏáõÃÛ³Ý Í³Ëë»ñÇ ýÇÝ³Ýë³íáñÙ³Ý Ýå³ï³Ïáí Ó¨³íáñí³Í ÙÇçáóÝ»ñÇó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</si>
  <si>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</si>
  <si>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</si>
  <si>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</si>
  <si>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</si>
  <si>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</si>
  <si>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</si>
  <si>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</si>
  <si>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</si>
  <si>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</si>
  <si>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</si>
  <si>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</si>
  <si>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</si>
  <si>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</si>
  <si>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</si>
  <si>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</si>
  <si>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</si>
  <si>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</si>
  <si>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</si>
  <si>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</si>
  <si>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</si>
  <si>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</si>
  <si>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</si>
  <si>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</si>
  <si>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</si>
  <si>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</si>
  <si>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</si>
  <si>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</si>
  <si>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</si>
  <si>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</si>
  <si>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</si>
  <si>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</si>
  <si>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</si>
  <si>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</si>
  <si>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</si>
  <si>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</si>
  <si>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</si>
  <si>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</si>
  <si>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</si>
  <si>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</si>
  <si>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</si>
  <si>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</si>
  <si>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</si>
  <si>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</si>
  <si>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</si>
  <si>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</si>
  <si>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</si>
  <si>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</si>
  <si>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</si>
  <si>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</si>
  <si>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</si>
  <si>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</si>
  <si>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</si>
  <si>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</si>
  <si>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</si>
  <si>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</si>
  <si>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</si>
  <si>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</si>
  <si>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</si>
  <si>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</si>
  <si>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</si>
  <si>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</si>
  <si>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</si>
  <si>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</si>
  <si>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</si>
  <si>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</si>
  <si>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</si>
  <si>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</si>
  <si>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</si>
  <si>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</si>
  <si>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</si>
  <si>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</si>
  <si>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</si>
  <si>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</si>
  <si>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</si>
  <si>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</si>
  <si>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</si>
  <si>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</si>
  <si>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</si>
  <si>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</si>
  <si>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Շենք շին կառուցում պահպանում  4251</t>
  </si>
  <si>
    <t>24,01,2020թ</t>
  </si>
  <si>
    <t xml:space="preserve">²ÛÉ ·áõÛùÇ í³ñÓ³Ï³ÉáõÃÛáõÝÇó Ùáõïù»ñ        </t>
  </si>
  <si>
    <t xml:space="preserve">Ð²Ø²ÚÜøÆ ´ÚàôæºÆ ºÎ²ØàôîÜºðÀ </t>
  </si>
  <si>
    <t>²Õµ³Ñ³ÝáõÙ                       4213</t>
  </si>
  <si>
    <t>²Õµ³Ñ³ÝáõÙ                       4214</t>
  </si>
  <si>
    <t>²Õµ³Ñ³ÝáõÙ                       4215</t>
  </si>
  <si>
    <t>î»Õ³Ï³Ý í×³ñÝ»ñ  ÌÝáÕ ÙÇçáóÝ»ñ</t>
  </si>
  <si>
    <t>Կոմունալ ծառայություններ                       4213</t>
  </si>
  <si>
    <t>Կապի ծառայություն                                   4214</t>
  </si>
  <si>
    <t>²ñï³ë³ÑÙ³ÝÛ³Ý  ·áñÍáõÕáõÙÝ»ñ         4222</t>
  </si>
  <si>
    <t>²ßË³ï³ÏÇóÝ»ñÇ í»ñ³å³ïñ³ëïÙ³Ý 4233</t>
  </si>
  <si>
    <t>Ü»ñÏ³Ûáõóã³Ï³Ý Í³é³ÛáõÃÛáõÝÝ»ñ     4237</t>
  </si>
  <si>
    <t>ì³ñã³Ï³Ý ë³ñù³íáñáõÙÝ»ñ</t>
  </si>
  <si>
    <t>Þ»Ýù»ñ ¨ ßÇÝáõÃÛáõÝÝ»ñÇ Ï³å Ýáñá·áõÙ    5113</t>
  </si>
  <si>
    <t>Î»Ýó³Õ³ÛÇÝ ¨ Ñ³Ýñ³ÛÇÝ ëÝÝ¹Ç ÝÛáõÃ»ñ 4267</t>
  </si>
  <si>
    <t>ä³ñï³¹Çñ í×³ñÝ»ñ     4823</t>
  </si>
  <si>
    <t>Þ»Ýù»ñÇ ¨ ßÇÝáõÃÛáõÝÝ»ñÇ ßÇÝ³ñ³ñáõÃÛáõÝ 5112</t>
  </si>
  <si>
    <t>Þ»Ýù»ñÇ ¨ ßÇÝáõÃÛáõÝÝ»ñÇ Î³å Ýáñá·áõÙ 5113</t>
  </si>
  <si>
    <t>îñ³Ýëåáñï³ÛÇÝ ë³ñù³íáñáõÙÝ»ñ  5121 Լիզինգներ</t>
  </si>
  <si>
    <t>Այլ հիմնական միջոցներ 5129</t>
  </si>
  <si>
    <t>Համաֆինասավորմաբ ձեռ բերված սարքավորումներ  5511</t>
  </si>
  <si>
    <t>Þ»Ýù»ñ ¨ ßÇÝáõÃÛáõÝÝ»ñÇ ßÇÝ³ñ³ñáõÃÛáõÝ 5112</t>
  </si>
  <si>
    <t>Þ»Ýù»ñ ¨ ßÇÝáõÃÛáõÝÝ»ñÇ Ï³å Ýáñá·áõÙ 5113</t>
  </si>
  <si>
    <t>²ëý³Éï³å³ïáõÙ  Ï³å Ýáñá·áõÙ   5113</t>
  </si>
  <si>
    <t>Øß³ÏáõÛÃÇ ïÝ»ñ, Կապ նորոգում 5113</t>
  </si>
  <si>
    <t>öáÕáóÝ»ñÇ Éáõë³íáñáõÃÛ³Ý կառուցում 5112</t>
  </si>
  <si>
    <t>æñ³·ÍÇ Ï³éáõóáõÙ  5112</t>
  </si>
  <si>
    <t>ì³ñã³Ï³Ý ë³ñù³íáñáõÙÝ»ñ 5122</t>
  </si>
  <si>
    <t>Þ»Ýù»ñÇ ¨ ßÇÝáõÃÛáõÝÝ»ñÇ Ï³å Ýáñá·áõÙ 5113</t>
  </si>
  <si>
    <t>Կոմունալ ծառայություններ  4213</t>
  </si>
  <si>
    <t>îñ³Ýëåáñï³ÛÇÝ ÝÛáõÃ»ñ  4264</t>
  </si>
  <si>
    <t>Î³åÇ Í³é³ÛáõÃÛáõÝ           4214</t>
  </si>
  <si>
    <t>¶ñ³ë»ÝÛ³Ï³ÛÇÝ ÝÛáõÃ»ñ    4261</t>
  </si>
  <si>
    <t>Î»Ýó³Õ³ÛÇÝ ÝÛáõÃ»ñ                   4267</t>
  </si>
  <si>
    <t>¾Ý»ñ·»ïÇÏ Í³é³ÛáõÃÛáõÝÝ»ñ  4212</t>
  </si>
  <si>
    <t>Ð³ïáõÏ Ýå³ï³Ï³ÛÇÝ ³ÛÉ ÝÛáõÃñ   4269</t>
  </si>
  <si>
    <t>êåáñï³ÛÇÝ Ýå³ëïÝ»ñ                                 4727</t>
  </si>
  <si>
    <t xml:space="preserve">Ð³Ù³ýÇÝ³Ýë³íáñÙ³µ Ó»éù µ»ñí³Í ë³ñù³íáñáõÙÝ»ñ </t>
  </si>
  <si>
    <t>5511</t>
  </si>
  <si>
    <t>¶áõÛùÇ ûï³ñáõÙ 6501</t>
  </si>
  <si>
    <t xml:space="preserve"> æñ³·ÍÇ Ï³å Ýáñá·áõÙ  5113</t>
  </si>
  <si>
    <t>²í³·³ÝÇÝ»ñÇ Í³Ëë»ñÇ ÷áËÑ³ïáõóáõÙ 4729</t>
  </si>
  <si>
    <t>Շենք շինությունների  ÁÝÃ³óÇÏ Ýáñá·áõÙ  4251</t>
  </si>
  <si>
    <t>Մեքենաë³ñù³íáñáõÙÝ»ñ ÁÝÃ³óÇÏ å³Ñå³ÝáõÙ ¨ ß³Ñ³գործում  4252</t>
  </si>
  <si>
    <t>Ընթացիկ դրամաշնորհ    4637</t>
  </si>
  <si>
    <t>Շենք շինությունների  կապ  Ýáñá·áõÙ  5113</t>
  </si>
  <si>
    <t>Տրանսպորտային սարքավորումներ 5121</t>
  </si>
  <si>
    <t>Ներդրում   4657</t>
  </si>
  <si>
    <t>Մեքենասարքվորոմների ընթ նորոգու,  4252</t>
  </si>
  <si>
    <t>Շենք շինԿապ նորոգում  5113</t>
  </si>
  <si>
    <t>Ընդհանուր բնույթի այլ ծառայություններ</t>
  </si>
  <si>
    <t>հատուկ նպատակային այլ նյութեր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</si>
</sst>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* #,##0.0_);_(* \(#,##0.0\);_(* &quot;-&quot;??_);_(@_)"/>
    <numFmt numFmtId="210" formatCode="0.0"/>
    <numFmt numFmtId="211" formatCode="[$-42B]d\ mmmm\,\ yyyy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72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0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</font>
    <font>
      <b/>
      <sz val="9"/>
      <color indexed="8"/>
      <name val="Arial Armenian"/>
      <family val="2"/>
    </font>
    <font>
      <i/>
      <sz val="9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0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10"/>
      <color indexed="10"/>
      <name val="Arial Armenian"/>
      <family val="2"/>
    </font>
    <font>
      <b/>
      <sz val="12"/>
      <name val="Arial"/>
      <family val="0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4"/>
      <name val="Arial Armenian"/>
      <family val="2"/>
    </font>
    <font>
      <sz val="12"/>
      <name val="Arial"/>
      <family val="0"/>
    </font>
    <font>
      <b/>
      <sz val="10.5"/>
      <name val="Arial Armenian"/>
      <family val="2"/>
    </font>
    <font>
      <b/>
      <sz val="10"/>
      <color indexed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6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202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20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203" fontId="6" fillId="0" borderId="10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0" fontId="18" fillId="0" borderId="0" xfId="0" applyFont="1" applyFill="1" applyBorder="1" applyAlignment="1">
      <alignment/>
    </xf>
    <xf numFmtId="203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203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202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Continuous" vertical="center" wrapText="1"/>
    </xf>
    <xf numFmtId="0" fontId="7" fillId="33" borderId="14" xfId="0" applyFont="1" applyFill="1" applyBorder="1" applyAlignment="1">
      <alignment horizontal="centerContinuous" vertical="center" wrapText="1"/>
    </xf>
    <xf numFmtId="0" fontId="7" fillId="33" borderId="15" xfId="0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203" fontId="9" fillId="0" borderId="0" xfId="0" applyNumberFormat="1" applyFont="1" applyFill="1" applyBorder="1" applyAlignment="1">
      <alignment horizontal="center" vertical="top"/>
    </xf>
    <xf numFmtId="203" fontId="4" fillId="0" borderId="0" xfId="0" applyNumberFormat="1" applyFont="1" applyFill="1" applyBorder="1" applyAlignment="1">
      <alignment horizontal="center" vertical="top"/>
    </xf>
    <xf numFmtId="202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6" fillId="0" borderId="0" xfId="0" applyFont="1" applyAlignment="1">
      <alignment/>
    </xf>
    <xf numFmtId="49" fontId="12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 horizontal="center" vertical="top"/>
    </xf>
    <xf numFmtId="49" fontId="13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center" vertical="center" wrapText="1"/>
    </xf>
    <xf numFmtId="49" fontId="12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/>
    </xf>
    <xf numFmtId="0" fontId="26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9" fillId="0" borderId="0" xfId="0" applyFont="1" applyAlignment="1">
      <alignment/>
    </xf>
    <xf numFmtId="20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49" fontId="2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/>
    </xf>
    <xf numFmtId="49" fontId="1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Fill="1" applyBorder="1" applyAlignment="1">
      <alignment wrapText="1"/>
    </xf>
    <xf numFmtId="49" fontId="6" fillId="0" borderId="25" xfId="0" applyNumberFormat="1" applyFont="1" applyFill="1" applyBorder="1" applyAlignment="1">
      <alignment wrapText="1"/>
    </xf>
    <xf numFmtId="49" fontId="8" fillId="0" borderId="25" xfId="0" applyNumberFormat="1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49" fontId="8" fillId="0" borderId="26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wrapText="1"/>
    </xf>
    <xf numFmtId="0" fontId="1" fillId="0" borderId="20" xfId="0" applyFont="1" applyBorder="1" applyAlignment="1">
      <alignment/>
    </xf>
    <xf numFmtId="0" fontId="1" fillId="0" borderId="25" xfId="0" applyFont="1" applyBorder="1" applyAlignment="1">
      <alignment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27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top"/>
    </xf>
    <xf numFmtId="0" fontId="12" fillId="0" borderId="25" xfId="0" applyNumberFormat="1" applyFont="1" applyFill="1" applyBorder="1" applyAlignment="1">
      <alignment horizontal="left" vertical="top" wrapText="1" readingOrder="1"/>
    </xf>
    <xf numFmtId="0" fontId="13" fillId="0" borderId="25" xfId="0" applyNumberFormat="1" applyFont="1" applyFill="1" applyBorder="1" applyAlignment="1">
      <alignment horizontal="left" vertical="top" wrapText="1" readingOrder="1"/>
    </xf>
    <xf numFmtId="0" fontId="12" fillId="0" borderId="25" xfId="0" applyNumberFormat="1" applyFont="1" applyFill="1" applyBorder="1" applyAlignment="1">
      <alignment vertical="center" wrapText="1" readingOrder="1"/>
    </xf>
    <xf numFmtId="0" fontId="13" fillId="0" borderId="25" xfId="0" applyFont="1" applyFill="1" applyBorder="1" applyAlignment="1">
      <alignment horizontal="left" vertical="top" wrapText="1"/>
    </xf>
    <xf numFmtId="0" fontId="12" fillId="0" borderId="25" xfId="0" applyFont="1" applyFill="1" applyBorder="1" applyAlignment="1">
      <alignment horizontal="left" vertical="top" wrapText="1"/>
    </xf>
    <xf numFmtId="0" fontId="12" fillId="0" borderId="31" xfId="0" applyNumberFormat="1" applyFont="1" applyFill="1" applyBorder="1" applyAlignment="1">
      <alignment horizontal="left" vertical="top" wrapText="1" readingOrder="1"/>
    </xf>
    <xf numFmtId="0" fontId="12" fillId="0" borderId="26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vertical="center"/>
    </xf>
    <xf numFmtId="0" fontId="14" fillId="0" borderId="33" xfId="0" applyFont="1" applyFill="1" applyBorder="1" applyAlignment="1">
      <alignment/>
    </xf>
    <xf numFmtId="0" fontId="4" fillId="0" borderId="34" xfId="0" applyFont="1" applyFill="1" applyBorder="1" applyAlignment="1">
      <alignment vertical="center"/>
    </xf>
    <xf numFmtId="0" fontId="18" fillId="0" borderId="22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4" fillId="0" borderId="35" xfId="0" applyFont="1" applyFill="1" applyBorder="1" applyAlignment="1">
      <alignment vertical="center"/>
    </xf>
    <xf numFmtId="0" fontId="14" fillId="0" borderId="36" xfId="0" applyFont="1" applyFill="1" applyBorder="1" applyAlignment="1">
      <alignment/>
    </xf>
    <xf numFmtId="0" fontId="4" fillId="0" borderId="37" xfId="0" applyFont="1" applyFill="1" applyBorder="1" applyAlignment="1">
      <alignment vertical="center"/>
    </xf>
    <xf numFmtId="49" fontId="4" fillId="0" borderId="38" xfId="0" applyNumberFormat="1" applyFont="1" applyFill="1" applyBorder="1" applyAlignment="1">
      <alignment horizontal="center" vertical="top"/>
    </xf>
    <xf numFmtId="49" fontId="4" fillId="0" borderId="39" xfId="0" applyNumberFormat="1" applyFont="1" applyFill="1" applyBorder="1" applyAlignment="1">
      <alignment horizontal="center" vertical="top"/>
    </xf>
    <xf numFmtId="0" fontId="14" fillId="0" borderId="40" xfId="0" applyFont="1" applyFill="1" applyBorder="1" applyAlignment="1">
      <alignment/>
    </xf>
    <xf numFmtId="0" fontId="15" fillId="0" borderId="27" xfId="0" applyFont="1" applyFill="1" applyBorder="1" applyAlignment="1">
      <alignment vertical="top" wrapText="1"/>
    </xf>
    <xf numFmtId="0" fontId="14" fillId="0" borderId="17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41" xfId="0" applyFont="1" applyFill="1" applyBorder="1" applyAlignment="1">
      <alignment/>
    </xf>
    <xf numFmtId="0" fontId="14" fillId="0" borderId="42" xfId="0" applyFont="1" applyFill="1" applyBorder="1" applyAlignment="1">
      <alignment/>
    </xf>
    <xf numFmtId="0" fontId="18" fillId="0" borderId="25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0" fontId="6" fillId="0" borderId="42" xfId="0" applyNumberFormat="1" applyFont="1" applyFill="1" applyBorder="1" applyAlignment="1">
      <alignment horizontal="center" vertical="center" wrapText="1" readingOrder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203" fontId="6" fillId="0" borderId="10" xfId="0" applyNumberFormat="1" applyFont="1" applyFill="1" applyBorder="1" applyAlignment="1">
      <alignment horizontal="center" vertical="center" wrapText="1"/>
    </xf>
    <xf numFmtId="0" fontId="17" fillId="0" borderId="25" xfId="0" applyNumberFormat="1" applyFont="1" applyFill="1" applyBorder="1" applyAlignment="1">
      <alignment horizontal="center" vertical="center" wrapText="1" readingOrder="1"/>
    </xf>
    <xf numFmtId="0" fontId="4" fillId="0" borderId="35" xfId="0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31" fillId="0" borderId="43" xfId="0" applyFont="1" applyFill="1" applyBorder="1" applyAlignment="1">
      <alignment horizontal="center" vertical="center" wrapText="1"/>
    </xf>
    <xf numFmtId="49" fontId="9" fillId="0" borderId="44" xfId="0" applyNumberFormat="1" applyFont="1" applyFill="1" applyBorder="1" applyAlignment="1">
      <alignment horizontal="center" vertical="center" wrapText="1"/>
    </xf>
    <xf numFmtId="0" fontId="9" fillId="0" borderId="44" xfId="0" applyNumberFormat="1" applyFont="1" applyFill="1" applyBorder="1" applyAlignment="1">
      <alignment horizontal="center" vertical="center" wrapText="1"/>
    </xf>
    <xf numFmtId="0" fontId="13" fillId="0" borderId="4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 readingOrder="1"/>
    </xf>
    <xf numFmtId="203" fontId="16" fillId="0" borderId="14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33" borderId="13" xfId="0" applyFont="1" applyFill="1" applyBorder="1" applyAlignment="1">
      <alignment horizontal="centerContinuous" vertical="center" wrapText="1"/>
    </xf>
    <xf numFmtId="0" fontId="2" fillId="33" borderId="14" xfId="0" applyFont="1" applyFill="1" applyBorder="1" applyAlignment="1">
      <alignment horizontal="centerContinuous"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3" borderId="49" xfId="0" applyFont="1" applyFill="1" applyBorder="1" applyAlignment="1">
      <alignment horizontal="centerContinuous" vertical="center" wrapText="1"/>
    </xf>
    <xf numFmtId="0" fontId="2" fillId="33" borderId="50" xfId="0" applyFont="1" applyFill="1" applyBorder="1" applyAlignment="1">
      <alignment horizontal="centerContinuous" vertical="center" wrapText="1"/>
    </xf>
    <xf numFmtId="0" fontId="12" fillId="0" borderId="42" xfId="0" applyNumberFormat="1" applyFont="1" applyFill="1" applyBorder="1" applyAlignment="1">
      <alignment horizontal="left" vertical="top" wrapText="1" readingOrder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vertical="top" wrapText="1"/>
    </xf>
    <xf numFmtId="0" fontId="4" fillId="33" borderId="5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31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31" fillId="33" borderId="23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/>
    </xf>
    <xf numFmtId="49" fontId="17" fillId="33" borderId="14" xfId="0" applyNumberFormat="1" applyFont="1" applyFill="1" applyBorder="1" applyAlignment="1">
      <alignment horizontal="center"/>
    </xf>
    <xf numFmtId="49" fontId="12" fillId="33" borderId="14" xfId="0" applyNumberFormat="1" applyFont="1" applyFill="1" applyBorder="1" applyAlignment="1">
      <alignment horizontal="center" vertical="center"/>
    </xf>
    <xf numFmtId="49" fontId="12" fillId="33" borderId="14" xfId="0" applyNumberFormat="1" applyFont="1" applyFill="1" applyBorder="1" applyAlignment="1">
      <alignment horizontal="center" vertical="center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7" fillId="33" borderId="27" xfId="0" applyNumberFormat="1" applyFont="1" applyFill="1" applyBorder="1" applyAlignment="1">
      <alignment horizontal="center" vertical="center" wrapText="1"/>
    </xf>
    <xf numFmtId="49" fontId="21" fillId="0" borderId="27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49" fontId="12" fillId="33" borderId="53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0" borderId="27" xfId="0" applyNumberFormat="1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12" fillId="33" borderId="16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vertical="center" wrapText="1"/>
    </xf>
    <xf numFmtId="0" fontId="13" fillId="33" borderId="42" xfId="0" applyFont="1" applyFill="1" applyBorder="1" applyAlignment="1">
      <alignment horizontal="left" vertical="center" wrapText="1"/>
    </xf>
    <xf numFmtId="49" fontId="17" fillId="0" borderId="25" xfId="0" applyNumberFormat="1" applyFont="1" applyFill="1" applyBorder="1" applyAlignment="1">
      <alignment vertical="top" wrapText="1"/>
    </xf>
    <xf numFmtId="49" fontId="13" fillId="0" borderId="25" xfId="0" applyNumberFormat="1" applyFont="1" applyFill="1" applyBorder="1" applyAlignment="1">
      <alignment vertical="top" wrapText="1"/>
    </xf>
    <xf numFmtId="49" fontId="13" fillId="0" borderId="26" xfId="0" applyNumberFormat="1" applyFont="1" applyFill="1" applyBorder="1" applyAlignment="1">
      <alignment vertical="top" wrapText="1"/>
    </xf>
    <xf numFmtId="49" fontId="17" fillId="0" borderId="16" xfId="0" applyNumberFormat="1" applyFont="1" applyFill="1" applyBorder="1" applyAlignment="1">
      <alignment vertical="top" wrapText="1"/>
    </xf>
    <xf numFmtId="49" fontId="13" fillId="0" borderId="42" xfId="0" applyNumberFormat="1" applyFont="1" applyFill="1" applyBorder="1" applyAlignment="1">
      <alignment vertical="top" wrapText="1"/>
    </xf>
    <xf numFmtId="49" fontId="17" fillId="0" borderId="26" xfId="0" applyNumberFormat="1" applyFont="1" applyFill="1" applyBorder="1" applyAlignment="1">
      <alignment vertical="top" wrapText="1"/>
    </xf>
    <xf numFmtId="0" fontId="17" fillId="0" borderId="25" xfId="0" applyFont="1" applyFill="1" applyBorder="1" applyAlignment="1">
      <alignment vertical="top" wrapText="1"/>
    </xf>
    <xf numFmtId="49" fontId="21" fillId="0" borderId="25" xfId="0" applyNumberFormat="1" applyFont="1" applyFill="1" applyBorder="1" applyAlignment="1">
      <alignment vertical="top" wrapText="1"/>
    </xf>
    <xf numFmtId="49" fontId="21" fillId="0" borderId="25" xfId="0" applyNumberFormat="1" applyFont="1" applyFill="1" applyBorder="1" applyAlignment="1">
      <alignment vertical="center" wrapText="1"/>
    </xf>
    <xf numFmtId="49" fontId="21" fillId="0" borderId="26" xfId="0" applyNumberFormat="1" applyFont="1" applyFill="1" applyBorder="1" applyAlignment="1">
      <alignment vertical="top" wrapText="1"/>
    </xf>
    <xf numFmtId="49" fontId="23" fillId="0" borderId="42" xfId="0" applyNumberFormat="1" applyFont="1" applyFill="1" applyBorder="1" applyAlignment="1">
      <alignment vertical="top" wrapText="1"/>
    </xf>
    <xf numFmtId="49" fontId="23" fillId="0" borderId="25" xfId="0" applyNumberFormat="1" applyFont="1" applyFill="1" applyBorder="1" applyAlignment="1">
      <alignment vertical="top" wrapText="1"/>
    </xf>
    <xf numFmtId="49" fontId="21" fillId="0" borderId="16" xfId="0" applyNumberFormat="1" applyFont="1" applyFill="1" applyBorder="1" applyAlignment="1">
      <alignment vertical="top" wrapText="1"/>
    </xf>
    <xf numFmtId="49" fontId="21" fillId="0" borderId="50" xfId="0" applyNumberFormat="1" applyFont="1" applyFill="1" applyBorder="1" applyAlignment="1">
      <alignment vertical="center" wrapText="1"/>
    </xf>
    <xf numFmtId="49" fontId="23" fillId="0" borderId="42" xfId="0" applyNumberFormat="1" applyFont="1" applyFill="1" applyBorder="1" applyAlignment="1">
      <alignment vertical="center" wrapText="1"/>
    </xf>
    <xf numFmtId="49" fontId="24" fillId="0" borderId="25" xfId="0" applyNumberFormat="1" applyFont="1" applyFill="1" applyBorder="1" applyAlignment="1">
      <alignment vertical="top" wrapText="1"/>
    </xf>
    <xf numFmtId="49" fontId="23" fillId="0" borderId="25" xfId="0" applyNumberFormat="1" applyFont="1" applyFill="1" applyBorder="1" applyAlignment="1">
      <alignment vertical="center" wrapText="1"/>
    </xf>
    <xf numFmtId="0" fontId="17" fillId="0" borderId="25" xfId="0" applyFont="1" applyBorder="1" applyAlignment="1">
      <alignment vertical="top" wrapText="1"/>
    </xf>
    <xf numFmtId="0" fontId="17" fillId="0" borderId="31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2" fillId="0" borderId="54" xfId="0" applyFont="1" applyBorder="1" applyAlignment="1">
      <alignment vertical="top" wrapText="1"/>
    </xf>
    <xf numFmtId="49" fontId="23" fillId="0" borderId="16" xfId="0" applyNumberFormat="1" applyFont="1" applyFill="1" applyBorder="1" applyAlignment="1">
      <alignment vertical="center" wrapText="1"/>
    </xf>
    <xf numFmtId="0" fontId="12" fillId="33" borderId="55" xfId="0" applyFont="1" applyFill="1" applyBorder="1" applyAlignment="1">
      <alignment horizontal="left" vertical="top" wrapText="1"/>
    </xf>
    <xf numFmtId="0" fontId="17" fillId="0" borderId="42" xfId="0" applyFont="1" applyBorder="1" applyAlignment="1">
      <alignment vertical="top" wrapText="1"/>
    </xf>
    <xf numFmtId="0" fontId="17" fillId="0" borderId="26" xfId="0" applyFont="1" applyBorder="1" applyAlignment="1">
      <alignment vertical="top" wrapText="1"/>
    </xf>
    <xf numFmtId="0" fontId="12" fillId="0" borderId="42" xfId="0" applyFont="1" applyBorder="1" applyAlignment="1">
      <alignment vertical="top" wrapText="1"/>
    </xf>
    <xf numFmtId="49" fontId="13" fillId="0" borderId="16" xfId="0" applyNumberFormat="1" applyFont="1" applyFill="1" applyBorder="1" applyAlignment="1">
      <alignment vertical="top" wrapText="1"/>
    </xf>
    <xf numFmtId="49" fontId="25" fillId="0" borderId="25" xfId="0" applyNumberFormat="1" applyFont="1" applyFill="1" applyBorder="1" applyAlignment="1">
      <alignment vertical="top" wrapText="1"/>
    </xf>
    <xf numFmtId="49" fontId="25" fillId="0" borderId="42" xfId="0" applyNumberFormat="1" applyFont="1" applyFill="1" applyBorder="1" applyAlignment="1">
      <alignment vertical="top" wrapText="1"/>
    </xf>
    <xf numFmtId="49" fontId="21" fillId="0" borderId="42" xfId="0" applyNumberFormat="1" applyFont="1" applyFill="1" applyBorder="1" applyAlignment="1">
      <alignment vertical="top" wrapText="1"/>
    </xf>
    <xf numFmtId="0" fontId="21" fillId="0" borderId="26" xfId="0" applyFont="1" applyBorder="1" applyAlignment="1">
      <alignment horizontal="left" vertical="top" wrapText="1"/>
    </xf>
    <xf numFmtId="0" fontId="4" fillId="0" borderId="50" xfId="0" applyFont="1" applyBorder="1" applyAlignment="1">
      <alignment/>
    </xf>
    <xf numFmtId="0" fontId="2" fillId="0" borderId="53" xfId="0" applyFont="1" applyBorder="1" applyAlignment="1">
      <alignment horizontal="center" wrapText="1"/>
    </xf>
    <xf numFmtId="0" fontId="1" fillId="0" borderId="53" xfId="0" applyFont="1" applyBorder="1" applyAlignment="1">
      <alignment/>
    </xf>
    <xf numFmtId="0" fontId="2" fillId="0" borderId="33" xfId="0" applyFont="1" applyBorder="1" applyAlignment="1">
      <alignment/>
    </xf>
    <xf numFmtId="0" fontId="1" fillId="0" borderId="22" xfId="0" applyFont="1" applyBorder="1" applyAlignment="1">
      <alignment vertical="center" wrapText="1"/>
    </xf>
    <xf numFmtId="0" fontId="29" fillId="0" borderId="22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vertical="center"/>
    </xf>
    <xf numFmtId="0" fontId="2" fillId="0" borderId="57" xfId="0" applyFont="1" applyBorder="1" applyAlignment="1">
      <alignment/>
    </xf>
    <xf numFmtId="0" fontId="2" fillId="0" borderId="17" xfId="0" applyFont="1" applyBorder="1" applyAlignment="1">
      <alignment/>
    </xf>
    <xf numFmtId="0" fontId="17" fillId="0" borderId="55" xfId="0" applyFont="1" applyBorder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0" fontId="12" fillId="0" borderId="25" xfId="0" applyFont="1" applyBorder="1" applyAlignment="1">
      <alignment horizontal="center"/>
    </xf>
    <xf numFmtId="0" fontId="13" fillId="0" borderId="25" xfId="0" applyFont="1" applyBorder="1" applyAlignment="1">
      <alignment wrapText="1"/>
    </xf>
    <xf numFmtId="0" fontId="12" fillId="0" borderId="42" xfId="0" applyFont="1" applyBorder="1" applyAlignment="1">
      <alignment horizontal="left" wrapText="1"/>
    </xf>
    <xf numFmtId="0" fontId="17" fillId="0" borderId="25" xfId="0" applyFont="1" applyBorder="1" applyAlignment="1">
      <alignment wrapText="1"/>
    </xf>
    <xf numFmtId="0" fontId="22" fillId="0" borderId="25" xfId="0" applyFont="1" applyBorder="1" applyAlignment="1">
      <alignment/>
    </xf>
    <xf numFmtId="0" fontId="22" fillId="0" borderId="25" xfId="0" applyFont="1" applyBorder="1" applyAlignment="1">
      <alignment wrapText="1"/>
    </xf>
    <xf numFmtId="0" fontId="2" fillId="0" borderId="58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2" fillId="0" borderId="42" xfId="0" applyFont="1" applyBorder="1" applyAlignment="1">
      <alignment/>
    </xf>
    <xf numFmtId="0" fontId="1" fillId="0" borderId="25" xfId="0" applyFont="1" applyBorder="1" applyAlignment="1">
      <alignment vertical="center" wrapText="1"/>
    </xf>
    <xf numFmtId="0" fontId="29" fillId="0" borderId="25" xfId="0" applyFont="1" applyBorder="1" applyAlignment="1">
      <alignment/>
    </xf>
    <xf numFmtId="0" fontId="4" fillId="0" borderId="52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41" xfId="0" applyFont="1" applyBorder="1" applyAlignment="1">
      <alignment vertical="center" wrapText="1"/>
    </xf>
    <xf numFmtId="0" fontId="1" fillId="0" borderId="36" xfId="0" applyFont="1" applyBorder="1" applyAlignment="1">
      <alignment/>
    </xf>
    <xf numFmtId="0" fontId="12" fillId="0" borderId="25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/>
    </xf>
    <xf numFmtId="0" fontId="22" fillId="0" borderId="31" xfId="0" applyFont="1" applyBorder="1" applyAlignment="1">
      <alignment wrapText="1"/>
    </xf>
    <xf numFmtId="0" fontId="29" fillId="0" borderId="41" xfId="0" applyFont="1" applyBorder="1" applyAlignment="1">
      <alignment vertical="center" wrapText="1"/>
    </xf>
    <xf numFmtId="0" fontId="29" fillId="0" borderId="36" xfId="0" applyFont="1" applyBorder="1" applyAlignment="1">
      <alignment/>
    </xf>
    <xf numFmtId="0" fontId="13" fillId="0" borderId="55" xfId="0" applyFont="1" applyBorder="1" applyAlignment="1">
      <alignment wrapText="1"/>
    </xf>
    <xf numFmtId="49" fontId="21" fillId="0" borderId="58" xfId="0" applyNumberFormat="1" applyFont="1" applyFill="1" applyBorder="1" applyAlignment="1">
      <alignment horizontal="center" vertical="center" wrapText="1"/>
    </xf>
    <xf numFmtId="0" fontId="29" fillId="0" borderId="55" xfId="0" applyFont="1" applyBorder="1" applyAlignment="1">
      <alignment/>
    </xf>
    <xf numFmtId="0" fontId="29" fillId="0" borderId="57" xfId="0" applyFont="1" applyBorder="1" applyAlignment="1">
      <alignment vertical="center" wrapText="1"/>
    </xf>
    <xf numFmtId="0" fontId="29" fillId="0" borderId="59" xfId="0" applyFont="1" applyBorder="1" applyAlignment="1">
      <alignment/>
    </xf>
    <xf numFmtId="0" fontId="4" fillId="0" borderId="24" xfId="0" applyFont="1" applyBorder="1" applyAlignment="1">
      <alignment/>
    </xf>
    <xf numFmtId="0" fontId="12" fillId="0" borderId="42" xfId="0" applyFont="1" applyBorder="1" applyAlignment="1">
      <alignment wrapText="1"/>
    </xf>
    <xf numFmtId="0" fontId="2" fillId="0" borderId="17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60" xfId="0" applyFont="1" applyBorder="1" applyAlignment="1">
      <alignment/>
    </xf>
    <xf numFmtId="0" fontId="12" fillId="0" borderId="54" xfId="0" applyFont="1" applyBorder="1" applyAlignment="1">
      <alignment horizontal="left"/>
    </xf>
    <xf numFmtId="0" fontId="29" fillId="0" borderId="54" xfId="0" applyFont="1" applyBorder="1" applyAlignment="1">
      <alignment/>
    </xf>
    <xf numFmtId="0" fontId="29" fillId="0" borderId="61" xfId="0" applyFont="1" applyBorder="1" applyAlignment="1">
      <alignment vertical="center" wrapText="1"/>
    </xf>
    <xf numFmtId="0" fontId="29" fillId="0" borderId="62" xfId="0" applyFont="1" applyBorder="1" applyAlignment="1">
      <alignment/>
    </xf>
    <xf numFmtId="0" fontId="13" fillId="0" borderId="16" xfId="0" applyFont="1" applyBorder="1" applyAlignment="1">
      <alignment wrapText="1"/>
    </xf>
    <xf numFmtId="0" fontId="29" fillId="0" borderId="16" xfId="0" applyFont="1" applyBorder="1" applyAlignment="1">
      <alignment/>
    </xf>
    <xf numFmtId="0" fontId="29" fillId="0" borderId="46" xfId="0" applyFont="1" applyBorder="1" applyAlignment="1">
      <alignment vertical="center" wrapText="1"/>
    </xf>
    <xf numFmtId="0" fontId="29" fillId="0" borderId="47" xfId="0" applyFont="1" applyBorder="1" applyAlignment="1">
      <alignment/>
    </xf>
    <xf numFmtId="0" fontId="29" fillId="0" borderId="4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7" fillId="0" borderId="16" xfId="0" applyFont="1" applyBorder="1" applyAlignment="1">
      <alignment vertical="center" wrapText="1"/>
    </xf>
    <xf numFmtId="0" fontId="12" fillId="0" borderId="54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29" fillId="0" borderId="63" xfId="0" applyFont="1" applyBorder="1" applyAlignment="1">
      <alignment vertical="center" wrapText="1"/>
    </xf>
    <xf numFmtId="0" fontId="29" fillId="0" borderId="2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49" fontId="27" fillId="0" borderId="58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27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22" fillId="0" borderId="26" xfId="0" applyFont="1" applyBorder="1" applyAlignment="1">
      <alignment wrapText="1"/>
    </xf>
    <xf numFmtId="0" fontId="17" fillId="0" borderId="25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/>
    </xf>
    <xf numFmtId="49" fontId="24" fillId="0" borderId="50" xfId="0" applyNumberFormat="1" applyFont="1" applyFill="1" applyBorder="1" applyAlignment="1">
      <alignment vertical="top" wrapText="1"/>
    </xf>
    <xf numFmtId="0" fontId="17" fillId="0" borderId="54" xfId="0" applyFont="1" applyBorder="1" applyAlignment="1">
      <alignment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22" fillId="0" borderId="55" xfId="0" applyFont="1" applyBorder="1" applyAlignment="1">
      <alignment wrapText="1"/>
    </xf>
    <xf numFmtId="0" fontId="17" fillId="0" borderId="25" xfId="0" applyFont="1" applyBorder="1" applyAlignment="1">
      <alignment vertical="center" wrapText="1"/>
    </xf>
    <xf numFmtId="0" fontId="1" fillId="0" borderId="6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7" fillId="0" borderId="42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1" fillId="0" borderId="22" xfId="0" applyFont="1" applyBorder="1" applyAlignment="1">
      <alignment horizontal="center"/>
    </xf>
    <xf numFmtId="0" fontId="1" fillId="0" borderId="6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Continuous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0" fontId="36" fillId="0" borderId="21" xfId="0" applyFont="1" applyFill="1" applyBorder="1" applyAlignment="1" quotePrefix="1">
      <alignment horizontal="center" vertical="center"/>
    </xf>
    <xf numFmtId="0" fontId="1" fillId="0" borderId="66" xfId="0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 quotePrefix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6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vertical="center"/>
    </xf>
    <xf numFmtId="49" fontId="1" fillId="0" borderId="19" xfId="0" applyNumberFormat="1" applyFont="1" applyFill="1" applyBorder="1" applyAlignment="1" quotePrefix="1">
      <alignment horizontal="center" vertical="center"/>
    </xf>
    <xf numFmtId="0" fontId="1" fillId="0" borderId="19" xfId="0" applyNumberFormat="1" applyFont="1" applyFill="1" applyBorder="1" applyAlignment="1">
      <alignment horizontal="left" vertical="center" wrapText="1" indent="1"/>
    </xf>
    <xf numFmtId="0" fontId="1" fillId="0" borderId="19" xfId="0" applyFont="1" applyFill="1" applyBorder="1" applyAlignment="1">
      <alignment vertical="center"/>
    </xf>
    <xf numFmtId="49" fontId="1" fillId="0" borderId="21" xfId="0" applyNumberFormat="1" applyFont="1" applyFill="1" applyBorder="1" applyAlignment="1" quotePrefix="1">
      <alignment horizontal="center" vertical="center"/>
    </xf>
    <xf numFmtId="0" fontId="1" fillId="0" borderId="21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 quotePrefix="1">
      <alignment horizontal="center" vertical="center"/>
    </xf>
    <xf numFmtId="0" fontId="1" fillId="0" borderId="18" xfId="0" applyNumberFormat="1" applyFont="1" applyFill="1" applyBorder="1" applyAlignment="1">
      <alignment horizontal="left" vertical="center" wrapText="1" inden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 indent="2"/>
    </xf>
    <xf numFmtId="0" fontId="1" fillId="0" borderId="19" xfId="0" applyFont="1" applyFill="1" applyBorder="1" applyAlignment="1">
      <alignment horizontal="left" vertical="center" wrapText="1" indent="3"/>
    </xf>
    <xf numFmtId="0" fontId="1" fillId="0" borderId="18" xfId="0" applyFont="1" applyFill="1" applyBorder="1" applyAlignment="1">
      <alignment horizontal="left" vertical="center" wrapText="1" indent="2"/>
    </xf>
    <xf numFmtId="49" fontId="1" fillId="0" borderId="19" xfId="0" applyNumberFormat="1" applyFont="1" applyFill="1" applyBorder="1" applyAlignment="1">
      <alignment horizontal="centerContinuous" vertical="center"/>
    </xf>
    <xf numFmtId="1" fontId="1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1" fillId="33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6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49" fontId="1" fillId="0" borderId="67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vertical="center" wrapText="1"/>
    </xf>
    <xf numFmtId="49" fontId="1" fillId="0" borderId="66" xfId="0" applyNumberFormat="1" applyFont="1" applyFill="1" applyBorder="1" applyAlignment="1" quotePrefix="1">
      <alignment horizontal="center" vertical="center"/>
    </xf>
    <xf numFmtId="0" fontId="1" fillId="0" borderId="66" xfId="0" applyNumberFormat="1" applyFont="1" applyFill="1" applyBorder="1" applyAlignment="1">
      <alignment horizontal="left" vertical="center" wrapText="1" indent="1"/>
    </xf>
    <xf numFmtId="0" fontId="1" fillId="0" borderId="21" xfId="0" applyFont="1" applyFill="1" applyBorder="1" applyAlignment="1">
      <alignment horizontal="left" vertical="center" wrapText="1" indent="2"/>
    </xf>
    <xf numFmtId="49" fontId="2" fillId="0" borderId="21" xfId="0" applyNumberFormat="1" applyFont="1" applyFill="1" applyBorder="1" applyAlignment="1" quotePrefix="1">
      <alignment horizontal="center" vertical="center"/>
    </xf>
    <xf numFmtId="1" fontId="2" fillId="0" borderId="21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 quotePrefix="1">
      <alignment horizontal="center" vertical="center"/>
    </xf>
    <xf numFmtId="0" fontId="1" fillId="0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1" fontId="1" fillId="0" borderId="21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left" vertical="center" wrapText="1" indent="2"/>
    </xf>
    <xf numFmtId="1" fontId="1" fillId="0" borderId="18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0" fontId="31" fillId="33" borderId="42" xfId="0" applyFont="1" applyFill="1" applyBorder="1" applyAlignment="1">
      <alignment horizontal="center" vertical="center"/>
    </xf>
    <xf numFmtId="0" fontId="31" fillId="33" borderId="55" xfId="0" applyFont="1" applyFill="1" applyBorder="1" applyAlignment="1">
      <alignment horizontal="center" vertical="center"/>
    </xf>
    <xf numFmtId="0" fontId="12" fillId="33" borderId="42" xfId="0" applyFont="1" applyFill="1" applyBorder="1" applyAlignment="1">
      <alignment horizontal="left" vertical="top" wrapText="1"/>
    </xf>
    <xf numFmtId="0" fontId="13" fillId="33" borderId="58" xfId="0" applyFont="1" applyFill="1" applyBorder="1" applyAlignment="1">
      <alignment horizontal="left" vertical="top" wrapText="1"/>
    </xf>
    <xf numFmtId="49" fontId="17" fillId="33" borderId="58" xfId="0" applyNumberFormat="1" applyFont="1" applyFill="1" applyBorder="1" applyAlignment="1">
      <alignment horizontal="center"/>
    </xf>
    <xf numFmtId="0" fontId="12" fillId="33" borderId="48" xfId="0" applyFont="1" applyFill="1" applyBorder="1" applyAlignment="1">
      <alignment horizontal="left" vertical="top" wrapText="1"/>
    </xf>
    <xf numFmtId="0" fontId="4" fillId="33" borderId="42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top" wrapText="1"/>
    </xf>
    <xf numFmtId="49" fontId="37" fillId="0" borderId="10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vertical="top" wrapText="1"/>
    </xf>
    <xf numFmtId="0" fontId="12" fillId="33" borderId="14" xfId="0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3" fillId="0" borderId="11" xfId="0" applyNumberFormat="1" applyFont="1" applyFill="1" applyBorder="1" applyAlignment="1">
      <alignment vertical="top" wrapText="1"/>
    </xf>
    <xf numFmtId="49" fontId="21" fillId="0" borderId="27" xfId="0" applyNumberFormat="1" applyFont="1" applyFill="1" applyBorder="1" applyAlignment="1">
      <alignment vertical="top" wrapText="1"/>
    </xf>
    <xf numFmtId="0" fontId="31" fillId="33" borderId="25" xfId="0" applyFont="1" applyFill="1" applyBorder="1" applyAlignment="1">
      <alignment horizontal="center" vertical="center"/>
    </xf>
    <xf numFmtId="0" fontId="31" fillId="33" borderId="56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top" wrapText="1"/>
    </xf>
    <xf numFmtId="49" fontId="12" fillId="0" borderId="25" xfId="0" applyNumberFormat="1" applyFont="1" applyFill="1" applyBorder="1" applyAlignment="1">
      <alignment wrapText="1"/>
    </xf>
    <xf numFmtId="49" fontId="2" fillId="0" borderId="19" xfId="0" applyNumberFormat="1" applyFont="1" applyFill="1" applyBorder="1" applyAlignment="1">
      <alignment vertical="top" wrapText="1"/>
    </xf>
    <xf numFmtId="49" fontId="3" fillId="0" borderId="67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49" fontId="17" fillId="33" borderId="56" xfId="0" applyNumberFormat="1" applyFont="1" applyFill="1" applyBorder="1" applyAlignment="1">
      <alignment horizontal="center"/>
    </xf>
    <xf numFmtId="49" fontId="17" fillId="33" borderId="23" xfId="0" applyNumberFormat="1" applyFont="1" applyFill="1" applyBorder="1" applyAlignment="1">
      <alignment horizontal="center"/>
    </xf>
    <xf numFmtId="49" fontId="17" fillId="33" borderId="51" xfId="0" applyNumberFormat="1" applyFont="1" applyFill="1" applyBorder="1" applyAlignment="1">
      <alignment horizontal="center"/>
    </xf>
    <xf numFmtId="49" fontId="12" fillId="33" borderId="51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49" fontId="12" fillId="33" borderId="23" xfId="0" applyNumberFormat="1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5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48" xfId="0" applyBorder="1" applyAlignment="1">
      <alignment/>
    </xf>
    <xf numFmtId="0" fontId="20" fillId="0" borderId="68" xfId="0" applyFont="1" applyBorder="1" applyAlignment="1">
      <alignment horizontal="center"/>
    </xf>
    <xf numFmtId="0" fontId="20" fillId="0" borderId="65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69" xfId="0" applyFont="1" applyBorder="1" applyAlignment="1">
      <alignment horizontal="center"/>
    </xf>
    <xf numFmtId="0" fontId="20" fillId="0" borderId="70" xfId="0" applyFont="1" applyBorder="1" applyAlignment="1">
      <alignment horizontal="center"/>
    </xf>
    <xf numFmtId="0" fontId="20" fillId="0" borderId="71" xfId="0" applyFont="1" applyBorder="1" applyAlignment="1">
      <alignment horizontal="center"/>
    </xf>
    <xf numFmtId="0" fontId="20" fillId="0" borderId="69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0" fillId="0" borderId="68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9" xfId="0" applyBorder="1" applyAlignment="1">
      <alignment/>
    </xf>
    <xf numFmtId="0" fontId="1" fillId="0" borderId="65" xfId="0" applyFont="1" applyBorder="1" applyAlignment="1">
      <alignment/>
    </xf>
    <xf numFmtId="0" fontId="1" fillId="0" borderId="65" xfId="0" applyFont="1" applyBorder="1" applyAlignment="1">
      <alignment/>
    </xf>
    <xf numFmtId="0" fontId="8" fillId="0" borderId="65" xfId="0" applyFont="1" applyBorder="1" applyAlignment="1">
      <alignment/>
    </xf>
    <xf numFmtId="0" fontId="1" fillId="0" borderId="69" xfId="0" applyFont="1" applyBorder="1" applyAlignment="1">
      <alignment/>
    </xf>
    <xf numFmtId="49" fontId="2" fillId="0" borderId="23" xfId="0" applyNumberFormat="1" applyFont="1" applyFill="1" applyBorder="1" applyAlignment="1">
      <alignment horizontal="center" wrapText="1"/>
    </xf>
    <xf numFmtId="49" fontId="2" fillId="33" borderId="11" xfId="0" applyNumberFormat="1" applyFont="1" applyFill="1" applyBorder="1" applyAlignment="1">
      <alignment horizontal="center" wrapText="1"/>
    </xf>
    <xf numFmtId="0" fontId="2" fillId="0" borderId="65" xfId="0" applyFont="1" applyBorder="1" applyAlignment="1">
      <alignment/>
    </xf>
    <xf numFmtId="0" fontId="2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210" fontId="18" fillId="0" borderId="20" xfId="0" applyNumberFormat="1" applyFont="1" applyFill="1" applyBorder="1" applyAlignment="1">
      <alignment/>
    </xf>
    <xf numFmtId="210" fontId="14" fillId="0" borderId="33" xfId="0" applyNumberFormat="1" applyFont="1" applyFill="1" applyBorder="1" applyAlignment="1">
      <alignment/>
    </xf>
    <xf numFmtId="210" fontId="18" fillId="0" borderId="22" xfId="0" applyNumberFormat="1" applyFont="1" applyFill="1" applyBorder="1" applyAlignment="1">
      <alignment/>
    </xf>
    <xf numFmtId="210" fontId="14" fillId="0" borderId="22" xfId="0" applyNumberFormat="1" applyFont="1" applyFill="1" applyBorder="1" applyAlignment="1">
      <alignment/>
    </xf>
    <xf numFmtId="210" fontId="14" fillId="0" borderId="20" xfId="0" applyNumberFormat="1" applyFont="1" applyFill="1" applyBorder="1" applyAlignment="1">
      <alignment/>
    </xf>
    <xf numFmtId="210" fontId="14" fillId="0" borderId="20" xfId="0" applyNumberFormat="1" applyFont="1" applyFill="1" applyBorder="1" applyAlignment="1">
      <alignment horizontal="center" vertical="center"/>
    </xf>
    <xf numFmtId="210" fontId="14" fillId="0" borderId="17" xfId="0" applyNumberFormat="1" applyFont="1" applyFill="1" applyBorder="1" applyAlignment="1">
      <alignment/>
    </xf>
    <xf numFmtId="210" fontId="14" fillId="0" borderId="36" xfId="0" applyNumberFormat="1" applyFont="1" applyFill="1" applyBorder="1" applyAlignment="1">
      <alignment/>
    </xf>
    <xf numFmtId="210" fontId="14" fillId="0" borderId="40" xfId="0" applyNumberFormat="1" applyFont="1" applyFill="1" applyBorder="1" applyAlignment="1">
      <alignment/>
    </xf>
    <xf numFmtId="210" fontId="14" fillId="0" borderId="25" xfId="0" applyNumberFormat="1" applyFont="1" applyFill="1" applyBorder="1" applyAlignment="1">
      <alignment/>
    </xf>
    <xf numFmtId="210" fontId="14" fillId="0" borderId="25" xfId="0" applyNumberFormat="1" applyFont="1" applyFill="1" applyBorder="1" applyAlignment="1">
      <alignment horizontal="center" vertical="center"/>
    </xf>
    <xf numFmtId="210" fontId="14" fillId="0" borderId="17" xfId="0" applyNumberFormat="1" applyFont="1" applyFill="1" applyBorder="1" applyAlignment="1">
      <alignment horizontal="center" vertical="center"/>
    </xf>
    <xf numFmtId="210" fontId="14" fillId="0" borderId="42" xfId="0" applyNumberFormat="1" applyFont="1" applyFill="1" applyBorder="1" applyAlignment="1">
      <alignment horizontal="center" vertical="center"/>
    </xf>
    <xf numFmtId="44" fontId="2" fillId="0" borderId="55" xfId="42" applyFont="1" applyBorder="1" applyAlignment="1">
      <alignment/>
    </xf>
    <xf numFmtId="210" fontId="1" fillId="0" borderId="66" xfId="0" applyNumberFormat="1" applyFont="1" applyFill="1" applyBorder="1" applyAlignment="1">
      <alignment horizontal="center" vertical="center" wrapText="1"/>
    </xf>
    <xf numFmtId="210" fontId="2" fillId="0" borderId="41" xfId="0" applyNumberFormat="1" applyFont="1" applyFill="1" applyBorder="1" applyAlignment="1">
      <alignment horizontal="center" vertical="center" wrapText="1"/>
    </xf>
    <xf numFmtId="210" fontId="18" fillId="0" borderId="25" xfId="0" applyNumberFormat="1" applyFont="1" applyFill="1" applyBorder="1" applyAlignment="1">
      <alignment/>
    </xf>
    <xf numFmtId="210" fontId="20" fillId="0" borderId="16" xfId="0" applyNumberFormat="1" applyFont="1" applyBorder="1" applyAlignment="1">
      <alignment horizontal="center" vertical="center"/>
    </xf>
    <xf numFmtId="210" fontId="0" fillId="0" borderId="48" xfId="0" applyNumberFormat="1" applyBorder="1" applyAlignment="1">
      <alignment horizontal="center" vertical="center"/>
    </xf>
    <xf numFmtId="210" fontId="0" fillId="0" borderId="16" xfId="0" applyNumberFormat="1" applyBorder="1" applyAlignment="1">
      <alignment horizontal="center"/>
    </xf>
    <xf numFmtId="210" fontId="0" fillId="0" borderId="48" xfId="0" applyNumberFormat="1" applyBorder="1" applyAlignment="1">
      <alignment/>
    </xf>
    <xf numFmtId="210" fontId="20" fillId="0" borderId="42" xfId="0" applyNumberFormat="1" applyFont="1" applyBorder="1" applyAlignment="1">
      <alignment horizontal="center"/>
    </xf>
    <xf numFmtId="210" fontId="0" fillId="0" borderId="68" xfId="0" applyNumberFormat="1" applyBorder="1" applyAlignment="1">
      <alignment/>
    </xf>
    <xf numFmtId="210" fontId="0" fillId="0" borderId="55" xfId="0" applyNumberFormat="1" applyBorder="1" applyAlignment="1">
      <alignment horizontal="center"/>
    </xf>
    <xf numFmtId="210" fontId="0" fillId="0" borderId="64" xfId="0" applyNumberFormat="1" applyBorder="1" applyAlignment="1">
      <alignment/>
    </xf>
    <xf numFmtId="210" fontId="0" fillId="0" borderId="42" xfId="0" applyNumberFormat="1" applyBorder="1" applyAlignment="1">
      <alignment horizontal="center"/>
    </xf>
    <xf numFmtId="210" fontId="20" fillId="0" borderId="68" xfId="0" applyNumberFormat="1" applyFont="1" applyBorder="1" applyAlignment="1">
      <alignment horizontal="center"/>
    </xf>
    <xf numFmtId="210" fontId="20" fillId="0" borderId="25" xfId="0" applyNumberFormat="1" applyFont="1" applyBorder="1" applyAlignment="1">
      <alignment horizontal="center"/>
    </xf>
    <xf numFmtId="210" fontId="0" fillId="0" borderId="65" xfId="0" applyNumberFormat="1" applyBorder="1" applyAlignment="1">
      <alignment/>
    </xf>
    <xf numFmtId="210" fontId="0" fillId="0" borderId="25" xfId="0" applyNumberFormat="1" applyBorder="1" applyAlignment="1">
      <alignment horizontal="center"/>
    </xf>
    <xf numFmtId="210" fontId="14" fillId="0" borderId="63" xfId="0" applyNumberFormat="1" applyFont="1" applyFill="1" applyBorder="1" applyAlignment="1">
      <alignment/>
    </xf>
    <xf numFmtId="210" fontId="1" fillId="0" borderId="21" xfId="0" applyNumberFormat="1" applyFont="1" applyFill="1" applyBorder="1" applyAlignment="1">
      <alignment horizontal="center" vertical="center"/>
    </xf>
    <xf numFmtId="210" fontId="2" fillId="0" borderId="21" xfId="0" applyNumberFormat="1" applyFont="1" applyFill="1" applyBorder="1" applyAlignment="1">
      <alignment horizontal="center" vertical="center" wrapText="1"/>
    </xf>
    <xf numFmtId="210" fontId="14" fillId="0" borderId="0" xfId="0" applyNumberFormat="1" applyFont="1" applyFill="1" applyBorder="1" applyAlignment="1">
      <alignment horizontal="center" vertical="center" wrapText="1"/>
    </xf>
    <xf numFmtId="210" fontId="1" fillId="0" borderId="19" xfId="0" applyNumberFormat="1" applyFont="1" applyFill="1" applyBorder="1" applyAlignment="1">
      <alignment horizontal="center" vertical="center"/>
    </xf>
    <xf numFmtId="210" fontId="0" fillId="0" borderId="26" xfId="0" applyNumberFormat="1" applyBorder="1" applyAlignment="1">
      <alignment horizontal="center"/>
    </xf>
    <xf numFmtId="210" fontId="2" fillId="0" borderId="46" xfId="0" applyNumberFormat="1" applyFont="1" applyFill="1" applyBorder="1" applyAlignment="1">
      <alignment horizontal="center" vertical="center" wrapText="1"/>
    </xf>
    <xf numFmtId="210" fontId="14" fillId="0" borderId="42" xfId="0" applyNumberFormat="1" applyFont="1" applyFill="1" applyBorder="1" applyAlignment="1">
      <alignment/>
    </xf>
    <xf numFmtId="210" fontId="14" fillId="0" borderId="26" xfId="0" applyNumberFormat="1" applyFont="1" applyFill="1" applyBorder="1" applyAlignment="1">
      <alignment/>
    </xf>
    <xf numFmtId="210" fontId="8" fillId="0" borderId="21" xfId="0" applyNumberFormat="1" applyFont="1" applyFill="1" applyBorder="1" applyAlignment="1">
      <alignment horizontal="center" vertical="center" wrapText="1"/>
    </xf>
    <xf numFmtId="210" fontId="1" fillId="0" borderId="19" xfId="0" applyNumberFormat="1" applyFont="1" applyFill="1" applyBorder="1" applyAlignment="1">
      <alignment vertical="center"/>
    </xf>
    <xf numFmtId="210" fontId="20" fillId="0" borderId="26" xfId="0" applyNumberFormat="1" applyFont="1" applyBorder="1" applyAlignment="1">
      <alignment horizontal="center"/>
    </xf>
    <xf numFmtId="210" fontId="2" fillId="0" borderId="21" xfId="0" applyNumberFormat="1" applyFont="1" applyFill="1" applyBorder="1" applyAlignment="1">
      <alignment horizontal="center" vertical="center"/>
    </xf>
    <xf numFmtId="210" fontId="14" fillId="0" borderId="0" xfId="0" applyNumberFormat="1" applyFont="1" applyFill="1" applyBorder="1" applyAlignment="1">
      <alignment/>
    </xf>
    <xf numFmtId="210" fontId="1" fillId="33" borderId="19" xfId="0" applyNumberFormat="1" applyFont="1" applyFill="1" applyBorder="1" applyAlignment="1">
      <alignment horizontal="center" vertical="center"/>
    </xf>
    <xf numFmtId="210" fontId="1" fillId="0" borderId="61" xfId="0" applyNumberFormat="1" applyFont="1" applyFill="1" applyBorder="1" applyAlignment="1">
      <alignment horizontal="center" vertical="center" wrapText="1"/>
    </xf>
    <xf numFmtId="210" fontId="14" fillId="0" borderId="22" xfId="0" applyNumberFormat="1" applyFont="1" applyFill="1" applyBorder="1" applyAlignment="1">
      <alignment horizontal="center" vertical="center"/>
    </xf>
    <xf numFmtId="210" fontId="2" fillId="0" borderId="16" xfId="0" applyNumberFormat="1" applyFont="1" applyBorder="1" applyAlignment="1">
      <alignment vertical="center" wrapText="1"/>
    </xf>
    <xf numFmtId="210" fontId="2" fillId="0" borderId="46" xfId="0" applyNumberFormat="1" applyFont="1" applyBorder="1" applyAlignment="1">
      <alignment vertical="center" wrapText="1"/>
    </xf>
    <xf numFmtId="210" fontId="2" fillId="0" borderId="47" xfId="0" applyNumberFormat="1" applyFont="1" applyBorder="1" applyAlignment="1">
      <alignment vertical="center" wrapText="1"/>
    </xf>
    <xf numFmtId="210" fontId="2" fillId="0" borderId="42" xfId="0" applyNumberFormat="1" applyFont="1" applyBorder="1" applyAlignment="1">
      <alignment vertical="center" wrapText="1"/>
    </xf>
    <xf numFmtId="210" fontId="2" fillId="0" borderId="17" xfId="0" applyNumberFormat="1" applyFont="1" applyBorder="1" applyAlignment="1">
      <alignment vertical="center" wrapText="1"/>
    </xf>
    <xf numFmtId="210" fontId="2" fillId="0" borderId="33" xfId="0" applyNumberFormat="1" applyFont="1" applyBorder="1" applyAlignment="1">
      <alignment vertical="center" wrapText="1"/>
    </xf>
    <xf numFmtId="210" fontId="1" fillId="0" borderId="25" xfId="0" applyNumberFormat="1" applyFont="1" applyBorder="1" applyAlignment="1">
      <alignment/>
    </xf>
    <xf numFmtId="210" fontId="1" fillId="0" borderId="20" xfId="0" applyNumberFormat="1" applyFont="1" applyBorder="1" applyAlignment="1">
      <alignment vertical="center" wrapText="1"/>
    </xf>
    <xf numFmtId="210" fontId="1" fillId="0" borderId="22" xfId="0" applyNumberFormat="1" applyFont="1" applyBorder="1" applyAlignment="1">
      <alignment/>
    </xf>
    <xf numFmtId="210" fontId="2" fillId="0" borderId="16" xfId="0" applyNumberFormat="1" applyFont="1" applyBorder="1" applyAlignment="1">
      <alignment/>
    </xf>
    <xf numFmtId="210" fontId="2" fillId="0" borderId="46" xfId="0" applyNumberFormat="1" applyFont="1" applyBorder="1" applyAlignment="1">
      <alignment/>
    </xf>
    <xf numFmtId="210" fontId="2" fillId="0" borderId="47" xfId="0" applyNumberFormat="1" applyFont="1" applyBorder="1" applyAlignment="1">
      <alignment/>
    </xf>
    <xf numFmtId="210" fontId="2" fillId="0" borderId="54" xfId="0" applyNumberFormat="1" applyFont="1" applyBorder="1" applyAlignment="1">
      <alignment/>
    </xf>
    <xf numFmtId="210" fontId="2" fillId="0" borderId="61" xfId="0" applyNumberFormat="1" applyFont="1" applyBorder="1" applyAlignment="1">
      <alignment/>
    </xf>
    <xf numFmtId="210" fontId="2" fillId="0" borderId="62" xfId="0" applyNumberFormat="1" applyFont="1" applyBorder="1" applyAlignment="1">
      <alignment/>
    </xf>
    <xf numFmtId="210" fontId="1" fillId="0" borderId="42" xfId="0" applyNumberFormat="1" applyFont="1" applyBorder="1" applyAlignment="1">
      <alignment/>
    </xf>
    <xf numFmtId="210" fontId="1" fillId="0" borderId="17" xfId="0" applyNumberFormat="1" applyFont="1" applyBorder="1" applyAlignment="1">
      <alignment/>
    </xf>
    <xf numFmtId="210" fontId="1" fillId="0" borderId="33" xfId="0" applyNumberFormat="1" applyFont="1" applyBorder="1" applyAlignment="1">
      <alignment horizontal="center"/>
    </xf>
    <xf numFmtId="210" fontId="1" fillId="0" borderId="20" xfId="0" applyNumberFormat="1" applyFont="1" applyBorder="1" applyAlignment="1">
      <alignment/>
    </xf>
    <xf numFmtId="210" fontId="1" fillId="0" borderId="22" xfId="0" applyNumberFormat="1" applyFont="1" applyBorder="1" applyAlignment="1">
      <alignment horizontal="center" vertical="center" wrapText="1"/>
    </xf>
    <xf numFmtId="210" fontId="1" fillId="0" borderId="20" xfId="0" applyNumberFormat="1" applyFont="1" applyBorder="1" applyAlignment="1">
      <alignment horizontal="center" vertical="center" wrapText="1"/>
    </xf>
    <xf numFmtId="210" fontId="1" fillId="0" borderId="25" xfId="0" applyNumberFormat="1" applyFont="1" applyBorder="1" applyAlignment="1">
      <alignment vertical="center" wrapText="1"/>
    </xf>
    <xf numFmtId="2" fontId="14" fillId="0" borderId="20" xfId="0" applyNumberFormat="1" applyFont="1" applyFill="1" applyBorder="1" applyAlignment="1">
      <alignment/>
    </xf>
    <xf numFmtId="0" fontId="14" fillId="0" borderId="65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210" fontId="16" fillId="0" borderId="20" xfId="0" applyNumberFormat="1" applyFont="1" applyFill="1" applyBorder="1" applyAlignment="1">
      <alignment/>
    </xf>
    <xf numFmtId="210" fontId="0" fillId="0" borderId="20" xfId="0" applyNumberFormat="1" applyFont="1" applyFill="1" applyBorder="1" applyAlignment="1">
      <alignment/>
    </xf>
    <xf numFmtId="210" fontId="16" fillId="0" borderId="25" xfId="0" applyNumberFormat="1" applyFont="1" applyFill="1" applyBorder="1" applyAlignment="1">
      <alignment/>
    </xf>
    <xf numFmtId="49" fontId="17" fillId="0" borderId="25" xfId="0" applyNumberFormat="1" applyFont="1" applyFill="1" applyBorder="1" applyAlignment="1">
      <alignment wrapText="1"/>
    </xf>
    <xf numFmtId="49" fontId="37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25" xfId="0" applyNumberFormat="1" applyFont="1" applyFill="1" applyBorder="1" applyAlignment="1">
      <alignment horizontal="center" vertical="center" wrapText="1" readingOrder="1"/>
    </xf>
    <xf numFmtId="210" fontId="0" fillId="0" borderId="50" xfId="0" applyNumberFormat="1" applyBorder="1" applyAlignment="1">
      <alignment horizontal="center"/>
    </xf>
    <xf numFmtId="210" fontId="20" fillId="0" borderId="16" xfId="0" applyNumberFormat="1" applyFont="1" applyBorder="1" applyAlignment="1">
      <alignment horizontal="center"/>
    </xf>
    <xf numFmtId="210" fontId="14" fillId="0" borderId="11" xfId="0" applyNumberFormat="1" applyFont="1" applyFill="1" applyBorder="1" applyAlignment="1">
      <alignment/>
    </xf>
    <xf numFmtId="210" fontId="14" fillId="0" borderId="65" xfId="0" applyNumberFormat="1" applyFont="1" applyFill="1" applyBorder="1" applyAlignment="1">
      <alignment/>
    </xf>
    <xf numFmtId="49" fontId="21" fillId="0" borderId="31" xfId="0" applyNumberFormat="1" applyFont="1" applyFill="1" applyBorder="1" applyAlignment="1">
      <alignment vertical="top" wrapText="1"/>
    </xf>
    <xf numFmtId="49" fontId="21" fillId="0" borderId="12" xfId="0" applyNumberFormat="1" applyFont="1" applyFill="1" applyBorder="1" applyAlignment="1">
      <alignment horizontal="center" vertical="top" wrapText="1"/>
    </xf>
    <xf numFmtId="0" fontId="20" fillId="0" borderId="31" xfId="0" applyFont="1" applyBorder="1" applyAlignment="1">
      <alignment horizontal="center"/>
    </xf>
    <xf numFmtId="0" fontId="0" fillId="0" borderId="71" xfId="0" applyBorder="1" applyAlignment="1">
      <alignment/>
    </xf>
    <xf numFmtId="210" fontId="0" fillId="0" borderId="0" xfId="0" applyNumberFormat="1" applyAlignment="1">
      <alignment/>
    </xf>
    <xf numFmtId="210" fontId="14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Alignment="1">
      <alignment vertical="center"/>
    </xf>
    <xf numFmtId="210" fontId="18" fillId="0" borderId="0" xfId="0" applyNumberFormat="1" applyFont="1" applyFill="1" applyBorder="1" applyAlignment="1">
      <alignment/>
    </xf>
    <xf numFmtId="210" fontId="1" fillId="0" borderId="0" xfId="0" applyNumberFormat="1" applyFont="1" applyFill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55" xfId="0" applyNumberFormat="1" applyFont="1" applyFill="1" applyBorder="1" applyAlignment="1">
      <alignment horizontal="center" vertical="center" wrapText="1" readingOrder="1"/>
    </xf>
    <xf numFmtId="0" fontId="2" fillId="0" borderId="26" xfId="0" applyNumberFormat="1" applyFont="1" applyFill="1" applyBorder="1" applyAlignment="1">
      <alignment horizontal="center" vertical="center" wrapText="1" readingOrder="1"/>
    </xf>
    <xf numFmtId="203" fontId="16" fillId="0" borderId="58" xfId="0" applyNumberFormat="1" applyFont="1" applyFill="1" applyBorder="1" applyAlignment="1">
      <alignment horizontal="center" vertical="center" wrapText="1"/>
    </xf>
    <xf numFmtId="203" fontId="16" fillId="0" borderId="27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203" fontId="8" fillId="0" borderId="74" xfId="0" applyNumberFormat="1" applyFont="1" applyFill="1" applyBorder="1" applyAlignment="1">
      <alignment horizontal="center" vertical="center" wrapText="1"/>
    </xf>
    <xf numFmtId="203" fontId="8" fillId="0" borderId="76" xfId="0" applyNumberFormat="1" applyFont="1" applyFill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8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8.421875" style="366" customWidth="1"/>
    <col min="2" max="2" width="53.140625" style="366" customWidth="1"/>
    <col min="3" max="3" width="8.7109375" style="366" customWidth="1"/>
    <col min="4" max="4" width="10.28125" style="366" customWidth="1"/>
    <col min="5" max="5" width="11.421875" style="366" customWidth="1"/>
    <col min="6" max="6" width="11.28125" style="366" customWidth="1"/>
    <col min="7" max="7" width="11.140625" style="366" customWidth="1"/>
    <col min="8" max="16384" width="9.140625" style="366" customWidth="1"/>
  </cols>
  <sheetData>
    <row r="1" spans="1:6" s="1" customFormat="1" ht="17.25">
      <c r="A1" s="592" t="s">
        <v>762</v>
      </c>
      <c r="B1" s="592"/>
      <c r="C1" s="592"/>
      <c r="D1" s="592"/>
      <c r="E1" s="592"/>
      <c r="F1" s="592"/>
    </row>
    <row r="2" spans="1:6" s="362" customFormat="1" ht="15">
      <c r="A2" s="593" t="s">
        <v>996</v>
      </c>
      <c r="B2" s="593"/>
      <c r="C2" s="593"/>
      <c r="D2" s="593"/>
      <c r="E2" s="593"/>
      <c r="F2" s="593"/>
    </row>
    <row r="3" spans="1:4" s="1" customFormat="1" ht="12.75">
      <c r="A3" s="4"/>
      <c r="B3" s="95"/>
      <c r="C3" s="363"/>
      <c r="D3" s="95"/>
    </row>
    <row r="4" spans="1:6" ht="12.75">
      <c r="A4" s="364"/>
      <c r="B4" s="364"/>
      <c r="C4" s="364"/>
      <c r="D4" s="365"/>
      <c r="F4" s="367" t="s">
        <v>100</v>
      </c>
    </row>
    <row r="5" spans="1:6" ht="12.75" customHeight="1">
      <c r="A5" s="590" t="s">
        <v>854</v>
      </c>
      <c r="B5" s="590" t="s">
        <v>397</v>
      </c>
      <c r="C5" s="590" t="s">
        <v>853</v>
      </c>
      <c r="D5" s="590" t="s">
        <v>868</v>
      </c>
      <c r="E5" s="370" t="s">
        <v>754</v>
      </c>
      <c r="F5" s="370"/>
    </row>
    <row r="6" spans="1:6" ht="26.25">
      <c r="A6" s="591"/>
      <c r="B6" s="591"/>
      <c r="C6" s="591"/>
      <c r="D6" s="591"/>
      <c r="E6" s="369" t="s">
        <v>855</v>
      </c>
      <c r="F6" s="369" t="s">
        <v>856</v>
      </c>
    </row>
    <row r="7" spans="1:14" s="364" customFormat="1" ht="12.75">
      <c r="A7" s="372">
        <v>1</v>
      </c>
      <c r="B7" s="369">
        <v>2</v>
      </c>
      <c r="C7" s="368">
        <v>3</v>
      </c>
      <c r="D7" s="368">
        <v>4</v>
      </c>
      <c r="E7" s="368">
        <v>5</v>
      </c>
      <c r="F7" s="369">
        <v>6</v>
      </c>
      <c r="H7" s="366"/>
      <c r="I7" s="366"/>
      <c r="J7" s="366"/>
      <c r="K7" s="366"/>
      <c r="L7" s="366"/>
      <c r="M7" s="366"/>
      <c r="N7" s="366"/>
    </row>
    <row r="8" spans="1:14" s="454" customFormat="1" ht="27.75">
      <c r="A8" s="373" t="s">
        <v>96</v>
      </c>
      <c r="B8" s="453" t="s">
        <v>259</v>
      </c>
      <c r="C8" s="374"/>
      <c r="D8" s="543">
        <f>E8+F8-F137</f>
        <v>2766229.4</v>
      </c>
      <c r="E8" s="512">
        <f>E10+E56+E90</f>
        <v>1625793.2</v>
      </c>
      <c r="F8" s="512">
        <f>F56+F90</f>
        <v>1417108.2999999998</v>
      </c>
      <c r="G8" s="587"/>
      <c r="H8" s="366"/>
      <c r="I8" s="366"/>
      <c r="J8" s="366"/>
      <c r="K8" s="366"/>
      <c r="L8" s="366"/>
      <c r="M8" s="366"/>
      <c r="N8" s="366"/>
    </row>
    <row r="9" spans="1:14" s="365" customFormat="1" ht="12.75">
      <c r="A9" s="375"/>
      <c r="B9" s="409" t="s">
        <v>398</v>
      </c>
      <c r="C9" s="374"/>
      <c r="D9" s="406"/>
      <c r="E9" s="374"/>
      <c r="F9" s="374"/>
      <c r="G9" s="366"/>
      <c r="H9" s="366"/>
      <c r="I9" s="366"/>
      <c r="J9" s="366"/>
      <c r="K9" s="366"/>
      <c r="L9" s="366"/>
      <c r="M9" s="366"/>
      <c r="N9" s="366"/>
    </row>
    <row r="10" spans="1:14" s="365" customFormat="1" ht="12.75">
      <c r="A10" s="376" t="s">
        <v>97</v>
      </c>
      <c r="B10" s="410" t="s">
        <v>400</v>
      </c>
      <c r="C10" s="380">
        <v>7100</v>
      </c>
      <c r="D10" s="513">
        <f>E10</f>
        <v>245555.8</v>
      </c>
      <c r="E10" s="513">
        <f>E13+E17+E20+E40+E47</f>
        <v>245555.8</v>
      </c>
      <c r="F10" s="380" t="s">
        <v>105</v>
      </c>
      <c r="G10" s="364"/>
      <c r="H10" s="589"/>
      <c r="I10" s="364"/>
      <c r="J10" s="364"/>
      <c r="K10" s="364"/>
      <c r="L10" s="364"/>
      <c r="M10" s="364"/>
      <c r="N10" s="364"/>
    </row>
    <row r="11" spans="1:14" s="381" customFormat="1" ht="26.25">
      <c r="A11" s="375"/>
      <c r="B11" s="411" t="s">
        <v>433</v>
      </c>
      <c r="C11" s="385"/>
      <c r="D11" s="406"/>
      <c r="E11" s="406"/>
      <c r="F11" s="385"/>
      <c r="H11" s="589"/>
      <c r="I11" s="365"/>
      <c r="J11" s="365"/>
      <c r="K11" s="365"/>
      <c r="L11" s="454"/>
      <c r="M11" s="365"/>
      <c r="N11" s="365"/>
    </row>
    <row r="12" spans="1:8" s="365" customFormat="1" ht="12.75">
      <c r="A12" s="375"/>
      <c r="B12" s="411" t="s">
        <v>401</v>
      </c>
      <c r="C12" s="405"/>
      <c r="D12" s="406"/>
      <c r="E12" s="406"/>
      <c r="F12" s="385"/>
      <c r="H12" s="589"/>
    </row>
    <row r="13" spans="1:14" s="381" customFormat="1" ht="26.25">
      <c r="A13" s="376" t="s">
        <v>888</v>
      </c>
      <c r="B13" s="377" t="s">
        <v>224</v>
      </c>
      <c r="C13" s="378">
        <v>7131</v>
      </c>
      <c r="D13" s="379">
        <f>E13</f>
        <v>91271.3</v>
      </c>
      <c r="E13" s="379">
        <f>E15+E16</f>
        <v>91271.3</v>
      </c>
      <c r="F13" s="380" t="s">
        <v>105</v>
      </c>
      <c r="H13" s="589"/>
      <c r="I13" s="365"/>
      <c r="J13" s="365"/>
      <c r="K13" s="365"/>
      <c r="L13" s="454"/>
      <c r="M13" s="365"/>
      <c r="N13" s="365"/>
    </row>
    <row r="14" spans="1:8" s="365" customFormat="1" ht="12.75">
      <c r="A14" s="375"/>
      <c r="B14" s="382" t="s">
        <v>401</v>
      </c>
      <c r="C14" s="383"/>
      <c r="D14" s="374"/>
      <c r="E14" s="374"/>
      <c r="F14" s="385"/>
      <c r="H14" s="589"/>
    </row>
    <row r="15" spans="1:14" ht="26.25">
      <c r="A15" s="386" t="s">
        <v>453</v>
      </c>
      <c r="B15" s="387" t="s">
        <v>402</v>
      </c>
      <c r="C15" s="368"/>
      <c r="D15" s="368">
        <f>E15</f>
        <v>4578.8</v>
      </c>
      <c r="E15" s="368">
        <v>4578.8</v>
      </c>
      <c r="F15" s="368" t="s">
        <v>105</v>
      </c>
      <c r="H15" s="589"/>
      <c r="I15" s="365"/>
      <c r="J15" s="365"/>
      <c r="K15" s="365"/>
      <c r="L15" s="454"/>
      <c r="M15" s="365"/>
      <c r="N15" s="365"/>
    </row>
    <row r="16" spans="1:14" ht="26.25">
      <c r="A16" s="386" t="s">
        <v>454</v>
      </c>
      <c r="B16" s="387" t="s">
        <v>403</v>
      </c>
      <c r="C16" s="368"/>
      <c r="D16" s="368">
        <f>E16</f>
        <v>86692.5</v>
      </c>
      <c r="E16" s="532">
        <v>86692.5</v>
      </c>
      <c r="F16" s="368" t="s">
        <v>105</v>
      </c>
      <c r="H16" s="589"/>
      <c r="I16" s="365"/>
      <c r="J16" s="365"/>
      <c r="K16" s="365"/>
      <c r="L16" s="365"/>
      <c r="M16" s="365"/>
      <c r="N16" s="365"/>
    </row>
    <row r="17" spans="1:12" s="381" customFormat="1" ht="12.75">
      <c r="A17" s="376" t="s">
        <v>889</v>
      </c>
      <c r="B17" s="377" t="s">
        <v>404</v>
      </c>
      <c r="C17" s="378">
        <v>7136</v>
      </c>
      <c r="D17" s="537">
        <f>E17</f>
        <v>141618.5</v>
      </c>
      <c r="E17" s="530">
        <f>D19</f>
        <v>141618.5</v>
      </c>
      <c r="F17" s="380" t="s">
        <v>105</v>
      </c>
      <c r="H17" s="589"/>
      <c r="L17" s="365"/>
    </row>
    <row r="18" spans="1:12" s="365" customFormat="1" ht="12.75">
      <c r="A18" s="375"/>
      <c r="B18" s="382" t="s">
        <v>401</v>
      </c>
      <c r="C18" s="383"/>
      <c r="D18" s="512"/>
      <c r="E18" s="512"/>
      <c r="F18" s="385"/>
      <c r="H18" s="589"/>
      <c r="L18" s="381"/>
    </row>
    <row r="19" spans="1:14" ht="12.75">
      <c r="A19" s="386" t="s">
        <v>455</v>
      </c>
      <c r="B19" s="387" t="s">
        <v>405</v>
      </c>
      <c r="C19" s="368"/>
      <c r="D19" s="532">
        <f>E19</f>
        <v>141618.5</v>
      </c>
      <c r="E19" s="538">
        <v>141618.5</v>
      </c>
      <c r="F19" s="368" t="s">
        <v>105</v>
      </c>
      <c r="H19" s="589"/>
      <c r="I19" s="381"/>
      <c r="J19" s="381"/>
      <c r="K19" s="381"/>
      <c r="L19" s="365"/>
      <c r="M19" s="381"/>
      <c r="N19" s="381"/>
    </row>
    <row r="20" spans="1:14" s="381" customFormat="1" ht="39">
      <c r="A20" s="376" t="s">
        <v>892</v>
      </c>
      <c r="B20" s="377" t="s">
        <v>406</v>
      </c>
      <c r="C20" s="378">
        <v>7145</v>
      </c>
      <c r="D20" s="530">
        <f>E20</f>
        <v>6166</v>
      </c>
      <c r="E20" s="530">
        <f>E22</f>
        <v>6166</v>
      </c>
      <c r="F20" s="380" t="s">
        <v>105</v>
      </c>
      <c r="H20" s="589"/>
      <c r="I20" s="454"/>
      <c r="J20" s="454"/>
      <c r="K20" s="454"/>
      <c r="L20" s="454"/>
      <c r="M20" s="454"/>
      <c r="N20" s="454"/>
    </row>
    <row r="21" spans="1:14" s="365" customFormat="1" ht="13.5">
      <c r="A21" s="375"/>
      <c r="B21" s="382" t="s">
        <v>401</v>
      </c>
      <c r="C21" s="405"/>
      <c r="D21" s="512"/>
      <c r="E21" s="512"/>
      <c r="F21" s="385"/>
      <c r="H21" s="589"/>
      <c r="I21" s="454"/>
      <c r="J21" s="454"/>
      <c r="K21" s="454"/>
      <c r="L21" s="454"/>
      <c r="M21" s="454"/>
      <c r="N21" s="454"/>
    </row>
    <row r="22" spans="1:14" ht="13.5">
      <c r="A22" s="389" t="s">
        <v>456</v>
      </c>
      <c r="B22" s="390" t="s">
        <v>407</v>
      </c>
      <c r="C22" s="391">
        <v>71452</v>
      </c>
      <c r="D22" s="529">
        <f>E22</f>
        <v>6166</v>
      </c>
      <c r="E22" s="529">
        <f>E25+E29+E30+E31+E32+E33+E34+E35+E36+E37+E38+E39</f>
        <v>6166</v>
      </c>
      <c r="F22" s="392" t="s">
        <v>105</v>
      </c>
      <c r="H22" s="589"/>
      <c r="I22" s="365"/>
      <c r="J22" s="365"/>
      <c r="K22" s="365"/>
      <c r="L22" s="454"/>
      <c r="M22" s="365"/>
      <c r="N22" s="365"/>
    </row>
    <row r="23" spans="1:8" s="365" customFormat="1" ht="39">
      <c r="A23" s="412"/>
      <c r="B23" s="413" t="s">
        <v>748</v>
      </c>
      <c r="C23" s="383"/>
      <c r="D23" s="374"/>
      <c r="E23" s="384"/>
      <c r="F23" s="384"/>
      <c r="H23" s="589"/>
    </row>
    <row r="24" spans="1:8" s="365" customFormat="1" ht="12.75">
      <c r="A24" s="393"/>
      <c r="B24" s="394" t="s">
        <v>401</v>
      </c>
      <c r="C24" s="405"/>
      <c r="D24" s="371"/>
      <c r="E24" s="395"/>
      <c r="F24" s="395"/>
      <c r="H24" s="589"/>
    </row>
    <row r="25" spans="1:8" s="365" customFormat="1" ht="52.5" hidden="1">
      <c r="A25" s="389" t="s">
        <v>457</v>
      </c>
      <c r="B25" s="414" t="s">
        <v>458</v>
      </c>
      <c r="C25" s="392"/>
      <c r="D25" s="392">
        <f>E25</f>
        <v>0</v>
      </c>
      <c r="E25" s="392">
        <f>E27+E28</f>
        <v>0</v>
      </c>
      <c r="F25" s="392" t="s">
        <v>105</v>
      </c>
      <c r="H25" s="589"/>
    </row>
    <row r="26" spans="1:8" s="365" customFormat="1" ht="12.75" hidden="1">
      <c r="A26" s="405"/>
      <c r="B26" s="398" t="s">
        <v>755</v>
      </c>
      <c r="C26" s="405"/>
      <c r="D26" s="395"/>
      <c r="E26" s="395"/>
      <c r="F26" s="395"/>
      <c r="H26" s="589"/>
    </row>
    <row r="27" spans="1:8" s="365" customFormat="1" ht="12.75" hidden="1">
      <c r="A27" s="386" t="s">
        <v>459</v>
      </c>
      <c r="B27" s="397" t="s">
        <v>408</v>
      </c>
      <c r="C27" s="368"/>
      <c r="D27" s="368">
        <f aca="true" t="shared" si="0" ref="D27:D39">E27</f>
        <v>0</v>
      </c>
      <c r="E27" s="368"/>
      <c r="F27" s="368" t="s">
        <v>105</v>
      </c>
      <c r="H27" s="589"/>
    </row>
    <row r="28" spans="1:8" s="365" customFormat="1" ht="12.75" hidden="1">
      <c r="A28" s="386" t="s">
        <v>460</v>
      </c>
      <c r="B28" s="397" t="s">
        <v>409</v>
      </c>
      <c r="C28" s="368"/>
      <c r="D28" s="368">
        <f t="shared" si="0"/>
        <v>0</v>
      </c>
      <c r="E28" s="368"/>
      <c r="F28" s="368" t="s">
        <v>105</v>
      </c>
      <c r="H28" s="589"/>
    </row>
    <row r="29" spans="1:8" s="365" customFormat="1" ht="92.25" hidden="1">
      <c r="A29" s="386" t="s">
        <v>461</v>
      </c>
      <c r="B29" s="396" t="s">
        <v>413</v>
      </c>
      <c r="C29" s="368"/>
      <c r="D29" s="368">
        <f t="shared" si="0"/>
        <v>0</v>
      </c>
      <c r="E29" s="368"/>
      <c r="F29" s="368" t="s">
        <v>105</v>
      </c>
      <c r="H29" s="589"/>
    </row>
    <row r="30" spans="1:8" s="365" customFormat="1" ht="39" hidden="1">
      <c r="A30" s="372" t="s">
        <v>462</v>
      </c>
      <c r="B30" s="396" t="s">
        <v>414</v>
      </c>
      <c r="C30" s="368"/>
      <c r="D30" s="368">
        <f t="shared" si="0"/>
        <v>0</v>
      </c>
      <c r="E30" s="368"/>
      <c r="F30" s="368" t="s">
        <v>105</v>
      </c>
      <c r="H30" s="589"/>
    </row>
    <row r="31" spans="1:8" s="365" customFormat="1" ht="66">
      <c r="A31" s="386" t="s">
        <v>463</v>
      </c>
      <c r="B31" s="396" t="s">
        <v>3</v>
      </c>
      <c r="C31" s="368"/>
      <c r="D31" s="532">
        <f t="shared" si="0"/>
        <v>6166</v>
      </c>
      <c r="E31" s="532">
        <v>6166</v>
      </c>
      <c r="F31" s="368" t="s">
        <v>105</v>
      </c>
      <c r="H31" s="589"/>
    </row>
    <row r="32" spans="1:8" s="365" customFormat="1" ht="26.25" hidden="1">
      <c r="A32" s="386" t="s">
        <v>464</v>
      </c>
      <c r="B32" s="396" t="s">
        <v>415</v>
      </c>
      <c r="C32" s="368"/>
      <c r="D32" s="532">
        <f t="shared" si="0"/>
        <v>0</v>
      </c>
      <c r="E32" s="532">
        <v>0</v>
      </c>
      <c r="F32" s="368" t="s">
        <v>105</v>
      </c>
      <c r="H32" s="589"/>
    </row>
    <row r="33" spans="1:8" s="365" customFormat="1" ht="66" hidden="1">
      <c r="A33" s="386" t="s">
        <v>465</v>
      </c>
      <c r="B33" s="396" t="s">
        <v>4</v>
      </c>
      <c r="C33" s="368"/>
      <c r="D33" s="532">
        <f t="shared" si="0"/>
        <v>0</v>
      </c>
      <c r="E33" s="532">
        <v>0</v>
      </c>
      <c r="F33" s="368" t="s">
        <v>105</v>
      </c>
      <c r="H33" s="589"/>
    </row>
    <row r="34" spans="1:8" s="365" customFormat="1" ht="66" hidden="1">
      <c r="A34" s="386" t="s">
        <v>466</v>
      </c>
      <c r="B34" s="396" t="s">
        <v>5</v>
      </c>
      <c r="C34" s="368"/>
      <c r="D34" s="368">
        <f t="shared" si="0"/>
        <v>0</v>
      </c>
      <c r="E34" s="368"/>
      <c r="F34" s="368" t="s">
        <v>105</v>
      </c>
      <c r="H34" s="589"/>
    </row>
    <row r="35" spans="1:8" s="365" customFormat="1" ht="52.5" hidden="1">
      <c r="A35" s="386" t="s">
        <v>467</v>
      </c>
      <c r="B35" s="396" t="s">
        <v>6</v>
      </c>
      <c r="C35" s="368"/>
      <c r="D35" s="368">
        <f t="shared" si="0"/>
        <v>0</v>
      </c>
      <c r="E35" s="368"/>
      <c r="F35" s="368" t="s">
        <v>105</v>
      </c>
      <c r="H35" s="589"/>
    </row>
    <row r="36" spans="1:8" s="365" customFormat="1" ht="26.25" hidden="1">
      <c r="A36" s="386" t="s">
        <v>468</v>
      </c>
      <c r="B36" s="396" t="s">
        <v>7</v>
      </c>
      <c r="C36" s="368"/>
      <c r="D36" s="368">
        <f t="shared" si="0"/>
        <v>0</v>
      </c>
      <c r="E36" s="368"/>
      <c r="F36" s="368" t="s">
        <v>105</v>
      </c>
      <c r="H36" s="589"/>
    </row>
    <row r="37" spans="1:8" s="365" customFormat="1" ht="26.25" hidden="1">
      <c r="A37" s="386" t="s">
        <v>469</v>
      </c>
      <c r="B37" s="396" t="s">
        <v>8</v>
      </c>
      <c r="C37" s="368"/>
      <c r="D37" s="368">
        <f t="shared" si="0"/>
        <v>0</v>
      </c>
      <c r="E37" s="368"/>
      <c r="F37" s="368" t="s">
        <v>105</v>
      </c>
      <c r="H37" s="589"/>
    </row>
    <row r="38" spans="1:8" s="381" customFormat="1" ht="52.5" hidden="1">
      <c r="A38" s="386" t="s">
        <v>470</v>
      </c>
      <c r="B38" s="396" t="s">
        <v>9</v>
      </c>
      <c r="C38" s="368"/>
      <c r="D38" s="368">
        <f t="shared" si="0"/>
        <v>0</v>
      </c>
      <c r="E38" s="368"/>
      <c r="F38" s="368" t="s">
        <v>105</v>
      </c>
      <c r="H38" s="589"/>
    </row>
    <row r="39" spans="1:8" s="365" customFormat="1" ht="26.25" hidden="1">
      <c r="A39" s="386" t="s">
        <v>747</v>
      </c>
      <c r="B39" s="396" t="s">
        <v>10</v>
      </c>
      <c r="C39" s="368"/>
      <c r="D39" s="368">
        <f t="shared" si="0"/>
        <v>0</v>
      </c>
      <c r="E39" s="368"/>
      <c r="F39" s="368" t="s">
        <v>105</v>
      </c>
      <c r="H39" s="589"/>
    </row>
    <row r="40" spans="1:8" ht="39">
      <c r="A40" s="376" t="s">
        <v>471</v>
      </c>
      <c r="B40" s="377" t="s">
        <v>416</v>
      </c>
      <c r="C40" s="378">
        <v>7146</v>
      </c>
      <c r="D40" s="379">
        <f>E40</f>
        <v>6500</v>
      </c>
      <c r="E40" s="379">
        <f>E42</f>
        <v>6500</v>
      </c>
      <c r="F40" s="380" t="s">
        <v>105</v>
      </c>
      <c r="H40" s="589"/>
    </row>
    <row r="41" spans="1:8" s="365" customFormat="1" ht="12.75">
      <c r="A41" s="375"/>
      <c r="B41" s="382" t="s">
        <v>401</v>
      </c>
      <c r="C41" s="383"/>
      <c r="D41" s="374"/>
      <c r="E41" s="374"/>
      <c r="F41" s="385"/>
      <c r="H41" s="589"/>
    </row>
    <row r="42" spans="1:8" s="365" customFormat="1" ht="12.75">
      <c r="A42" s="389" t="s">
        <v>472</v>
      </c>
      <c r="B42" s="390" t="s">
        <v>417</v>
      </c>
      <c r="C42" s="392"/>
      <c r="D42" s="392">
        <f>E42</f>
        <v>6500</v>
      </c>
      <c r="E42" s="392">
        <f>E45+E46</f>
        <v>6500</v>
      </c>
      <c r="F42" s="392" t="s">
        <v>105</v>
      </c>
      <c r="H42" s="589"/>
    </row>
    <row r="43" spans="1:8" s="365" customFormat="1" ht="12.75">
      <c r="A43" s="412"/>
      <c r="B43" s="413" t="s">
        <v>434</v>
      </c>
      <c r="C43" s="385"/>
      <c r="D43" s="374"/>
      <c r="E43" s="384"/>
      <c r="F43" s="384"/>
      <c r="H43" s="589"/>
    </row>
    <row r="44" spans="1:8" s="381" customFormat="1" ht="12.75">
      <c r="A44" s="393"/>
      <c r="B44" s="394" t="s">
        <v>401</v>
      </c>
      <c r="C44" s="405"/>
      <c r="D44" s="371"/>
      <c r="E44" s="395"/>
      <c r="F44" s="395"/>
      <c r="H44" s="589"/>
    </row>
    <row r="45" spans="1:8" s="365" customFormat="1" ht="92.25">
      <c r="A45" s="393" t="s">
        <v>473</v>
      </c>
      <c r="B45" s="398" t="s">
        <v>419</v>
      </c>
      <c r="C45" s="395"/>
      <c r="D45" s="395">
        <f>E45</f>
        <v>2500</v>
      </c>
      <c r="E45" s="395">
        <v>2500</v>
      </c>
      <c r="F45" s="395" t="s">
        <v>105</v>
      </c>
      <c r="H45" s="589"/>
    </row>
    <row r="46" spans="1:8" ht="78.75">
      <c r="A46" s="372" t="s">
        <v>474</v>
      </c>
      <c r="B46" s="396" t="s">
        <v>421</v>
      </c>
      <c r="C46" s="368"/>
      <c r="D46" s="395">
        <f>E46</f>
        <v>4000</v>
      </c>
      <c r="E46" s="368">
        <v>4000</v>
      </c>
      <c r="F46" s="368" t="s">
        <v>105</v>
      </c>
      <c r="H46" s="589"/>
    </row>
    <row r="47" spans="1:8" s="365" customFormat="1" ht="12.75" hidden="1">
      <c r="A47" s="376" t="s">
        <v>475</v>
      </c>
      <c r="B47" s="377" t="s">
        <v>422</v>
      </c>
      <c r="C47" s="380">
        <v>7161</v>
      </c>
      <c r="D47" s="379">
        <f>E47</f>
        <v>0</v>
      </c>
      <c r="E47" s="379">
        <f>E50+E55</f>
        <v>0</v>
      </c>
      <c r="F47" s="380" t="s">
        <v>105</v>
      </c>
      <c r="H47" s="589"/>
    </row>
    <row r="48" spans="1:8" s="365" customFormat="1" ht="12.75" hidden="1">
      <c r="A48" s="412"/>
      <c r="B48" s="413" t="s">
        <v>183</v>
      </c>
      <c r="C48" s="385"/>
      <c r="D48" s="374"/>
      <c r="E48" s="374"/>
      <c r="F48" s="384"/>
      <c r="H48" s="589"/>
    </row>
    <row r="49" spans="1:8" s="365" customFormat="1" ht="12.75" hidden="1">
      <c r="A49" s="375"/>
      <c r="B49" s="413" t="s">
        <v>401</v>
      </c>
      <c r="C49" s="405"/>
      <c r="D49" s="374"/>
      <c r="E49" s="374"/>
      <c r="F49" s="385"/>
      <c r="H49" s="589"/>
    </row>
    <row r="50" spans="1:8" s="365" customFormat="1" ht="39" hidden="1">
      <c r="A50" s="389" t="s">
        <v>476</v>
      </c>
      <c r="B50" s="390" t="s">
        <v>260</v>
      </c>
      <c r="C50" s="391"/>
      <c r="D50" s="392">
        <f>E50</f>
        <v>0</v>
      </c>
      <c r="E50" s="392">
        <f>E52+E53+E54</f>
        <v>0</v>
      </c>
      <c r="F50" s="392" t="s">
        <v>105</v>
      </c>
      <c r="H50" s="589"/>
    </row>
    <row r="51" spans="1:8" s="381" customFormat="1" ht="12.75" hidden="1">
      <c r="A51" s="393"/>
      <c r="B51" s="394" t="s">
        <v>435</v>
      </c>
      <c r="C51" s="383"/>
      <c r="D51" s="371"/>
      <c r="E51" s="395"/>
      <c r="F51" s="395"/>
      <c r="H51" s="589"/>
    </row>
    <row r="52" spans="1:8" s="365" customFormat="1" ht="12.75" hidden="1">
      <c r="A52" s="399" t="s">
        <v>477</v>
      </c>
      <c r="B52" s="396" t="s">
        <v>423</v>
      </c>
      <c r="C52" s="368"/>
      <c r="D52" s="368">
        <f>E52</f>
        <v>0</v>
      </c>
      <c r="E52" s="368"/>
      <c r="F52" s="368" t="s">
        <v>105</v>
      </c>
      <c r="H52" s="589"/>
    </row>
    <row r="53" spans="1:8" s="381" customFormat="1" ht="12.75" hidden="1">
      <c r="A53" s="399" t="s">
        <v>478</v>
      </c>
      <c r="B53" s="396" t="s">
        <v>424</v>
      </c>
      <c r="C53" s="368"/>
      <c r="D53" s="368">
        <f>E53</f>
        <v>0</v>
      </c>
      <c r="E53" s="368"/>
      <c r="F53" s="368" t="s">
        <v>105</v>
      </c>
      <c r="H53" s="589"/>
    </row>
    <row r="54" spans="1:8" s="365" customFormat="1" ht="52.5" hidden="1">
      <c r="A54" s="399" t="s">
        <v>479</v>
      </c>
      <c r="B54" s="396" t="s">
        <v>262</v>
      </c>
      <c r="C54" s="368"/>
      <c r="D54" s="368">
        <f>E54</f>
        <v>0</v>
      </c>
      <c r="E54" s="368"/>
      <c r="F54" s="368" t="s">
        <v>105</v>
      </c>
      <c r="H54" s="589"/>
    </row>
    <row r="55" spans="1:8" ht="66" hidden="1">
      <c r="A55" s="399" t="s">
        <v>182</v>
      </c>
      <c r="B55" s="390" t="s">
        <v>567</v>
      </c>
      <c r="C55" s="368"/>
      <c r="D55" s="368">
        <f>E55</f>
        <v>0</v>
      </c>
      <c r="E55" s="392"/>
      <c r="F55" s="368" t="s">
        <v>105</v>
      </c>
      <c r="H55" s="589"/>
    </row>
    <row r="56" spans="1:8" s="381" customFormat="1" ht="12.75">
      <c r="A56" s="376" t="s">
        <v>98</v>
      </c>
      <c r="B56" s="377" t="s">
        <v>425</v>
      </c>
      <c r="C56" s="380">
        <v>7300</v>
      </c>
      <c r="D56" s="530">
        <f>E56</f>
        <v>1163213.2</v>
      </c>
      <c r="E56" s="530">
        <f>E59+E65+E71</f>
        <v>1163213.2</v>
      </c>
      <c r="F56" s="380">
        <f>F62+F68+F83</f>
        <v>1140436.2</v>
      </c>
      <c r="H56" s="589"/>
    </row>
    <row r="57" spans="1:8" s="381" customFormat="1" ht="26.25">
      <c r="A57" s="375"/>
      <c r="B57" s="382" t="s">
        <v>480</v>
      </c>
      <c r="C57" s="365"/>
      <c r="D57" s="374"/>
      <c r="E57" s="374"/>
      <c r="F57" s="385"/>
      <c r="H57" s="589"/>
    </row>
    <row r="58" spans="1:8" ht="12.75">
      <c r="A58" s="375"/>
      <c r="B58" s="382" t="s">
        <v>401</v>
      </c>
      <c r="C58" s="405"/>
      <c r="D58" s="374"/>
      <c r="E58" s="374"/>
      <c r="F58" s="385"/>
      <c r="H58" s="589"/>
    </row>
    <row r="59" spans="1:8" s="381" customFormat="1" ht="26.25" hidden="1">
      <c r="A59" s="376" t="s">
        <v>895</v>
      </c>
      <c r="B59" s="377" t="s">
        <v>426</v>
      </c>
      <c r="C59" s="378">
        <v>7311</v>
      </c>
      <c r="D59" s="379">
        <f>E59</f>
        <v>0</v>
      </c>
      <c r="E59" s="379"/>
      <c r="F59" s="380" t="s">
        <v>105</v>
      </c>
      <c r="H59" s="589"/>
    </row>
    <row r="60" spans="1:8" ht="12.75" hidden="1">
      <c r="A60" s="375"/>
      <c r="B60" s="418" t="s">
        <v>401</v>
      </c>
      <c r="C60" s="383"/>
      <c r="D60" s="374"/>
      <c r="E60" s="374"/>
      <c r="F60" s="385"/>
      <c r="H60" s="589"/>
    </row>
    <row r="61" spans="1:8" s="381" customFormat="1" ht="66" hidden="1">
      <c r="A61" s="386" t="s">
        <v>481</v>
      </c>
      <c r="B61" s="390" t="s">
        <v>742</v>
      </c>
      <c r="C61" s="400"/>
      <c r="D61" s="368">
        <f>E61</f>
        <v>0</v>
      </c>
      <c r="E61" s="388"/>
      <c r="F61" s="368" t="s">
        <v>105</v>
      </c>
      <c r="H61" s="589"/>
    </row>
    <row r="62" spans="1:8" ht="26.25" hidden="1">
      <c r="A62" s="415" t="s">
        <v>896</v>
      </c>
      <c r="B62" s="377" t="s">
        <v>427</v>
      </c>
      <c r="C62" s="416">
        <v>7312</v>
      </c>
      <c r="D62" s="380">
        <f>F62</f>
        <v>0</v>
      </c>
      <c r="E62" s="380" t="s">
        <v>105</v>
      </c>
      <c r="F62" s="392">
        <f>F64</f>
        <v>0</v>
      </c>
      <c r="H62" s="589"/>
    </row>
    <row r="63" spans="1:8" s="381" customFormat="1" ht="12.75" hidden="1">
      <c r="A63" s="417"/>
      <c r="B63" s="418" t="s">
        <v>401</v>
      </c>
      <c r="C63" s="407"/>
      <c r="D63" s="496"/>
      <c r="E63" s="419"/>
      <c r="F63" s="407"/>
      <c r="H63" s="589"/>
    </row>
    <row r="64" spans="1:8" s="365" customFormat="1" ht="66" hidden="1">
      <c r="A64" s="372" t="s">
        <v>897</v>
      </c>
      <c r="B64" s="390" t="s">
        <v>743</v>
      </c>
      <c r="C64" s="400"/>
      <c r="D64" s="368">
        <f>F64</f>
        <v>0</v>
      </c>
      <c r="E64" s="368" t="s">
        <v>105</v>
      </c>
      <c r="F64" s="368"/>
      <c r="H64" s="589"/>
    </row>
    <row r="65" spans="1:8" ht="39" hidden="1">
      <c r="A65" s="415" t="s">
        <v>482</v>
      </c>
      <c r="B65" s="377" t="s">
        <v>428</v>
      </c>
      <c r="C65" s="416">
        <v>7321</v>
      </c>
      <c r="D65" s="380">
        <f>E65</f>
        <v>0</v>
      </c>
      <c r="E65" s="380"/>
      <c r="F65" s="380" t="s">
        <v>105</v>
      </c>
      <c r="H65" s="589"/>
    </row>
    <row r="66" spans="1:8" s="365" customFormat="1" ht="12.75" hidden="1">
      <c r="A66" s="417"/>
      <c r="B66" s="418" t="s">
        <v>401</v>
      </c>
      <c r="C66" s="407"/>
      <c r="D66" s="496"/>
      <c r="E66" s="419"/>
      <c r="F66" s="407"/>
      <c r="H66" s="589"/>
    </row>
    <row r="67" spans="1:8" ht="52.5" hidden="1">
      <c r="A67" s="386" t="s">
        <v>483</v>
      </c>
      <c r="B67" s="390" t="s">
        <v>430</v>
      </c>
      <c r="C67" s="400"/>
      <c r="D67" s="368">
        <f>E67</f>
        <v>0</v>
      </c>
      <c r="E67" s="368"/>
      <c r="F67" s="368" t="s">
        <v>105</v>
      </c>
      <c r="H67" s="589"/>
    </row>
    <row r="68" spans="1:8" ht="39">
      <c r="A68" s="415" t="s">
        <v>484</v>
      </c>
      <c r="B68" s="377" t="s">
        <v>431</v>
      </c>
      <c r="C68" s="416">
        <v>7322</v>
      </c>
      <c r="D68" s="380">
        <f>F68</f>
        <v>3327.8999999999996</v>
      </c>
      <c r="E68" s="380" t="s">
        <v>105</v>
      </c>
      <c r="F68" s="392">
        <f>F70</f>
        <v>3327.8999999999996</v>
      </c>
      <c r="H68" s="589"/>
    </row>
    <row r="69" spans="1:8" ht="12.75">
      <c r="A69" s="417"/>
      <c r="B69" s="418" t="s">
        <v>401</v>
      </c>
      <c r="C69" s="407"/>
      <c r="D69" s="496"/>
      <c r="E69" s="419"/>
      <c r="F69" s="407"/>
      <c r="H69" s="589"/>
    </row>
    <row r="70" spans="1:8" ht="52.5">
      <c r="A70" s="386" t="s">
        <v>485</v>
      </c>
      <c r="B70" s="390" t="s">
        <v>432</v>
      </c>
      <c r="C70" s="400"/>
      <c r="D70" s="368">
        <f>F70</f>
        <v>3327.8999999999996</v>
      </c>
      <c r="E70" s="368" t="s">
        <v>105</v>
      </c>
      <c r="F70" s="368">
        <f>5257.9-1930</f>
        <v>3327.8999999999996</v>
      </c>
      <c r="H70" s="589"/>
    </row>
    <row r="71" spans="1:8" ht="39">
      <c r="A71" s="376" t="s">
        <v>486</v>
      </c>
      <c r="B71" s="377" t="s">
        <v>436</v>
      </c>
      <c r="C71" s="380">
        <v>7331</v>
      </c>
      <c r="D71" s="530">
        <f>E71</f>
        <v>1163213.2</v>
      </c>
      <c r="E71" s="530">
        <f>E74+E75+E79+E80</f>
        <v>1163213.2</v>
      </c>
      <c r="F71" s="380" t="s">
        <v>105</v>
      </c>
      <c r="H71" s="589"/>
    </row>
    <row r="72" spans="1:8" ht="12.75">
      <c r="A72" s="375"/>
      <c r="B72" s="382" t="s">
        <v>741</v>
      </c>
      <c r="C72" s="365"/>
      <c r="D72" s="512"/>
      <c r="E72" s="374"/>
      <c r="F72" s="385"/>
      <c r="H72" s="589"/>
    </row>
    <row r="73" spans="1:8" ht="12.75">
      <c r="A73" s="375"/>
      <c r="B73" s="382" t="s">
        <v>755</v>
      </c>
      <c r="C73" s="405"/>
      <c r="D73" s="512"/>
      <c r="E73" s="374"/>
      <c r="F73" s="385"/>
      <c r="H73" s="589"/>
    </row>
    <row r="74" spans="1:8" ht="26.25">
      <c r="A74" s="389" t="s">
        <v>487</v>
      </c>
      <c r="B74" s="390" t="s">
        <v>437</v>
      </c>
      <c r="C74" s="391"/>
      <c r="D74" s="529">
        <f>E74</f>
        <v>1159509.3</v>
      </c>
      <c r="E74" s="529">
        <v>1159509.3</v>
      </c>
      <c r="F74" s="392" t="s">
        <v>105</v>
      </c>
      <c r="H74" s="589"/>
    </row>
    <row r="75" spans="1:8" ht="39" hidden="1">
      <c r="A75" s="389" t="s">
        <v>488</v>
      </c>
      <c r="B75" s="390" t="s">
        <v>225</v>
      </c>
      <c r="C75" s="420"/>
      <c r="D75" s="392">
        <f>E75</f>
        <v>0</v>
      </c>
      <c r="E75" s="392">
        <f>E77+E78</f>
        <v>0</v>
      </c>
      <c r="F75" s="392" t="s">
        <v>105</v>
      </c>
      <c r="H75" s="589"/>
    </row>
    <row r="76" spans="1:8" s="381" customFormat="1" ht="12.75" hidden="1">
      <c r="A76" s="393"/>
      <c r="B76" s="421" t="s">
        <v>401</v>
      </c>
      <c r="C76" s="422"/>
      <c r="D76" s="395"/>
      <c r="E76" s="395"/>
      <c r="F76" s="395"/>
      <c r="H76" s="589"/>
    </row>
    <row r="77" spans="1:8" s="365" customFormat="1" ht="52.5" hidden="1">
      <c r="A77" s="386" t="s">
        <v>489</v>
      </c>
      <c r="B77" s="397" t="s">
        <v>438</v>
      </c>
      <c r="C77" s="368"/>
      <c r="D77" s="368">
        <f>E77</f>
        <v>0</v>
      </c>
      <c r="E77" s="368"/>
      <c r="F77" s="368" t="s">
        <v>105</v>
      </c>
      <c r="H77" s="589"/>
    </row>
    <row r="78" spans="1:8" ht="26.25" hidden="1">
      <c r="A78" s="386" t="s">
        <v>490</v>
      </c>
      <c r="B78" s="397" t="s">
        <v>263</v>
      </c>
      <c r="C78" s="368"/>
      <c r="D78" s="368">
        <f>E78</f>
        <v>0</v>
      </c>
      <c r="E78" s="368"/>
      <c r="F78" s="368" t="s">
        <v>105</v>
      </c>
      <c r="H78" s="589"/>
    </row>
    <row r="79" spans="1:8" ht="39">
      <c r="A79" s="386" t="s">
        <v>491</v>
      </c>
      <c r="B79" s="390" t="s">
        <v>264</v>
      </c>
      <c r="C79" s="400"/>
      <c r="D79" s="368">
        <f>E79</f>
        <v>3703.9</v>
      </c>
      <c r="E79" s="368">
        <v>3703.9</v>
      </c>
      <c r="F79" s="368" t="s">
        <v>105</v>
      </c>
      <c r="H79" s="589"/>
    </row>
    <row r="80" spans="1:8" ht="39" hidden="1">
      <c r="A80" s="389" t="s">
        <v>492</v>
      </c>
      <c r="B80" s="390" t="s">
        <v>265</v>
      </c>
      <c r="C80" s="420"/>
      <c r="D80" s="392">
        <f>E80</f>
        <v>0</v>
      </c>
      <c r="E80" s="392"/>
      <c r="F80" s="392" t="s">
        <v>105</v>
      </c>
      <c r="H80" s="589"/>
    </row>
    <row r="81" spans="1:8" s="381" customFormat="1" ht="12.75" hidden="1">
      <c r="A81" s="375"/>
      <c r="B81" s="382" t="s">
        <v>755</v>
      </c>
      <c r="C81" s="405"/>
      <c r="D81" s="395"/>
      <c r="E81" s="374"/>
      <c r="F81" s="385"/>
      <c r="H81" s="589"/>
    </row>
    <row r="82" spans="1:8" s="365" customFormat="1" ht="39" hidden="1">
      <c r="A82" s="386" t="s">
        <v>493</v>
      </c>
      <c r="B82" s="397" t="s">
        <v>913</v>
      </c>
      <c r="C82" s="400"/>
      <c r="D82" s="368">
        <f>E82</f>
        <v>0</v>
      </c>
      <c r="E82" s="368"/>
      <c r="F82" s="368" t="s">
        <v>105</v>
      </c>
      <c r="G82" s="497"/>
      <c r="H82" s="589"/>
    </row>
    <row r="83" spans="1:8" s="381" customFormat="1" ht="39">
      <c r="A83" s="376" t="s">
        <v>494</v>
      </c>
      <c r="B83" s="377" t="s">
        <v>439</v>
      </c>
      <c r="C83" s="378">
        <v>7332</v>
      </c>
      <c r="D83" s="379">
        <f>F83</f>
        <v>1137108.3</v>
      </c>
      <c r="E83" s="380" t="s">
        <v>105</v>
      </c>
      <c r="F83" s="380">
        <f>F86+F87</f>
        <v>1137108.3</v>
      </c>
      <c r="H83" s="589"/>
    </row>
    <row r="84" spans="1:8" s="365" customFormat="1" ht="12.75">
      <c r="A84" s="375"/>
      <c r="B84" s="382" t="s">
        <v>744</v>
      </c>
      <c r="C84" s="383"/>
      <c r="D84" s="374"/>
      <c r="E84" s="384"/>
      <c r="F84" s="385"/>
      <c r="H84" s="589"/>
    </row>
    <row r="85" spans="1:8" ht="12.75">
      <c r="A85" s="375"/>
      <c r="B85" s="418" t="s">
        <v>401</v>
      </c>
      <c r="C85" s="383"/>
      <c r="D85" s="374"/>
      <c r="E85" s="385"/>
      <c r="F85" s="385"/>
      <c r="H85" s="589"/>
    </row>
    <row r="86" spans="1:8" s="381" customFormat="1" ht="39">
      <c r="A86" s="386" t="s">
        <v>495</v>
      </c>
      <c r="B86" s="390" t="s">
        <v>440</v>
      </c>
      <c r="C86" s="400"/>
      <c r="D86" s="368">
        <f>F86</f>
        <v>1137108.3</v>
      </c>
      <c r="E86" s="368" t="s">
        <v>105</v>
      </c>
      <c r="F86" s="404">
        <v>1137108.3</v>
      </c>
      <c r="H86" s="589"/>
    </row>
    <row r="87" spans="1:8" s="365" customFormat="1" ht="39" hidden="1">
      <c r="A87" s="389" t="s">
        <v>496</v>
      </c>
      <c r="B87" s="390" t="s">
        <v>266</v>
      </c>
      <c r="C87" s="420"/>
      <c r="D87" s="392">
        <f>F87</f>
        <v>0</v>
      </c>
      <c r="E87" s="392" t="s">
        <v>105</v>
      </c>
      <c r="F87" s="392"/>
      <c r="H87" s="589"/>
    </row>
    <row r="88" spans="1:8" ht="12.75" hidden="1">
      <c r="A88" s="375"/>
      <c r="B88" s="382" t="s">
        <v>755</v>
      </c>
      <c r="C88" s="405"/>
      <c r="D88" s="374"/>
      <c r="E88" s="374"/>
      <c r="F88" s="385"/>
      <c r="H88" s="589"/>
    </row>
    <row r="89" spans="1:8" s="381" customFormat="1" ht="39" hidden="1">
      <c r="A89" s="386" t="s">
        <v>497</v>
      </c>
      <c r="B89" s="397" t="s">
        <v>913</v>
      </c>
      <c r="C89" s="400"/>
      <c r="D89" s="368">
        <f>F89</f>
        <v>0</v>
      </c>
      <c r="E89" s="368" t="s">
        <v>105</v>
      </c>
      <c r="F89" s="368"/>
      <c r="G89" s="497"/>
      <c r="H89" s="589"/>
    </row>
    <row r="90" spans="1:8" s="365" customFormat="1" ht="12.75">
      <c r="A90" s="376" t="s">
        <v>99</v>
      </c>
      <c r="B90" s="377" t="s">
        <v>441</v>
      </c>
      <c r="C90" s="380">
        <v>7400</v>
      </c>
      <c r="D90" s="530">
        <f>E90+F90</f>
        <v>493696.29999999993</v>
      </c>
      <c r="E90" s="530">
        <f>E96+E99+E106+E112+E118+E123+E133</f>
        <v>217024.19999999998</v>
      </c>
      <c r="F90" s="540">
        <f>F93+F128+F133</f>
        <v>276672.1</v>
      </c>
      <c r="H90" s="589"/>
    </row>
    <row r="91" spans="1:8" ht="26.25">
      <c r="A91" s="375"/>
      <c r="B91" s="382" t="s">
        <v>267</v>
      </c>
      <c r="C91" s="365"/>
      <c r="D91" s="374"/>
      <c r="E91" s="374"/>
      <c r="F91" s="385"/>
      <c r="H91" s="589"/>
    </row>
    <row r="92" spans="1:8" ht="12.75">
      <c r="A92" s="375"/>
      <c r="B92" s="382" t="s">
        <v>401</v>
      </c>
      <c r="C92" s="405"/>
      <c r="D92" s="374"/>
      <c r="E92" s="374"/>
      <c r="F92" s="385"/>
      <c r="H92" s="589"/>
    </row>
    <row r="93" spans="1:8" ht="12.75" hidden="1">
      <c r="A93" s="376" t="s">
        <v>901</v>
      </c>
      <c r="B93" s="377" t="s">
        <v>442</v>
      </c>
      <c r="C93" s="378">
        <v>7411</v>
      </c>
      <c r="D93" s="379">
        <f>F93</f>
        <v>0</v>
      </c>
      <c r="E93" s="380" t="s">
        <v>105</v>
      </c>
      <c r="F93" s="380">
        <f>F95</f>
        <v>0</v>
      </c>
      <c r="H93" s="589"/>
    </row>
    <row r="94" spans="1:8" ht="12.75" hidden="1">
      <c r="A94" s="375"/>
      <c r="B94" s="382" t="s">
        <v>401</v>
      </c>
      <c r="C94" s="383"/>
      <c r="D94" s="374"/>
      <c r="E94" s="385"/>
      <c r="F94" s="385"/>
      <c r="H94" s="589"/>
    </row>
    <row r="95" spans="1:8" s="381" customFormat="1" ht="39" hidden="1">
      <c r="A95" s="386" t="s">
        <v>498</v>
      </c>
      <c r="B95" s="387" t="s">
        <v>268</v>
      </c>
      <c r="C95" s="400"/>
      <c r="D95" s="368"/>
      <c r="E95" s="368" t="s">
        <v>105</v>
      </c>
      <c r="F95" s="368"/>
      <c r="H95" s="589"/>
    </row>
    <row r="96" spans="1:8" s="365" customFormat="1" ht="12.75" hidden="1">
      <c r="A96" s="376" t="s">
        <v>499</v>
      </c>
      <c r="B96" s="377" t="s">
        <v>443</v>
      </c>
      <c r="C96" s="378">
        <v>7412</v>
      </c>
      <c r="D96" s="379">
        <f>E96</f>
        <v>0</v>
      </c>
      <c r="E96" s="379">
        <f>E98</f>
        <v>0</v>
      </c>
      <c r="F96" s="380" t="s">
        <v>105</v>
      </c>
      <c r="H96" s="589"/>
    </row>
    <row r="97" spans="1:8" ht="12.75" hidden="1">
      <c r="A97" s="375"/>
      <c r="B97" s="382" t="s">
        <v>401</v>
      </c>
      <c r="C97" s="383"/>
      <c r="D97" s="374"/>
      <c r="E97" s="374"/>
      <c r="F97" s="385"/>
      <c r="H97" s="589"/>
    </row>
    <row r="98" spans="1:8" s="381" customFormat="1" ht="39" hidden="1">
      <c r="A98" s="386" t="s">
        <v>500</v>
      </c>
      <c r="B98" s="390" t="s">
        <v>269</v>
      </c>
      <c r="C98" s="400"/>
      <c r="D98" s="368">
        <f>E98</f>
        <v>0</v>
      </c>
      <c r="E98" s="368"/>
      <c r="F98" s="368" t="s">
        <v>105</v>
      </c>
      <c r="H98" s="589"/>
    </row>
    <row r="99" spans="1:8" s="365" customFormat="1" ht="12.75">
      <c r="A99" s="376" t="s">
        <v>501</v>
      </c>
      <c r="B99" s="377" t="s">
        <v>444</v>
      </c>
      <c r="C99" s="378">
        <v>7415</v>
      </c>
      <c r="D99" s="530">
        <f>E99</f>
        <v>168038.59999999998</v>
      </c>
      <c r="E99" s="530">
        <f>E102+E103+E104+E105</f>
        <v>168038.59999999998</v>
      </c>
      <c r="F99" s="380" t="s">
        <v>105</v>
      </c>
      <c r="H99" s="589"/>
    </row>
    <row r="100" spans="1:8" s="381" customFormat="1" ht="12.75">
      <c r="A100" s="375"/>
      <c r="B100" s="382" t="s">
        <v>502</v>
      </c>
      <c r="C100" s="383"/>
      <c r="D100" s="512"/>
      <c r="E100" s="512"/>
      <c r="F100" s="385"/>
      <c r="H100" s="589"/>
    </row>
    <row r="101" spans="1:21" ht="12.75">
      <c r="A101" s="375"/>
      <c r="B101" s="382" t="s">
        <v>401</v>
      </c>
      <c r="C101" s="383"/>
      <c r="D101" s="512"/>
      <c r="E101" s="512"/>
      <c r="F101" s="385"/>
      <c r="H101" s="589"/>
      <c r="J101" s="365"/>
      <c r="M101" s="365"/>
      <c r="N101" s="365"/>
      <c r="Q101" s="365"/>
      <c r="R101" s="365"/>
      <c r="T101" s="365"/>
      <c r="U101" s="365"/>
    </row>
    <row r="102" spans="1:21" s="381" customFormat="1" ht="26.25">
      <c r="A102" s="386" t="s">
        <v>503</v>
      </c>
      <c r="B102" s="390" t="s">
        <v>270</v>
      </c>
      <c r="C102" s="400"/>
      <c r="D102" s="532">
        <f>E102</f>
        <v>157785.3</v>
      </c>
      <c r="E102" s="532">
        <f>11217+1850.5+782.3+144935.5+19000-20000</f>
        <v>157785.3</v>
      </c>
      <c r="F102" s="368" t="s">
        <v>105</v>
      </c>
      <c r="H102" s="589"/>
      <c r="J102" s="366"/>
      <c r="M102" s="366"/>
      <c r="N102" s="366"/>
      <c r="Q102" s="366"/>
      <c r="R102" s="366"/>
      <c r="T102" s="366"/>
      <c r="U102" s="366"/>
    </row>
    <row r="103" spans="1:18" ht="26.25">
      <c r="A103" s="386" t="s">
        <v>504</v>
      </c>
      <c r="B103" s="390" t="s">
        <v>271</v>
      </c>
      <c r="C103" s="400"/>
      <c r="D103" s="368">
        <f>E103</f>
        <v>633</v>
      </c>
      <c r="E103" s="368">
        <v>633</v>
      </c>
      <c r="F103" s="368" t="s">
        <v>105</v>
      </c>
      <c r="H103" s="589"/>
      <c r="M103" s="381"/>
      <c r="N103" s="381"/>
      <c r="Q103" s="381"/>
      <c r="R103" s="381"/>
    </row>
    <row r="104" spans="1:21" s="381" customFormat="1" ht="18" customHeight="1">
      <c r="A104" s="386" t="s">
        <v>505</v>
      </c>
      <c r="B104" s="390" t="s">
        <v>995</v>
      </c>
      <c r="C104" s="400"/>
      <c r="D104" s="368">
        <f>E104</f>
        <v>9620.3</v>
      </c>
      <c r="E104" s="368">
        <v>9620.3</v>
      </c>
      <c r="F104" s="368" t="s">
        <v>105</v>
      </c>
      <c r="H104" s="589"/>
      <c r="J104" s="366"/>
      <c r="L104" s="366"/>
      <c r="M104" s="366"/>
      <c r="N104" s="366"/>
      <c r="O104" s="366"/>
      <c r="P104" s="366"/>
      <c r="Q104" s="366"/>
      <c r="R104" s="366"/>
      <c r="S104" s="366"/>
      <c r="T104" s="366"/>
      <c r="U104" s="366"/>
    </row>
    <row r="105" spans="1:21" s="365" customFormat="1" ht="26.25">
      <c r="A105" s="372" t="s">
        <v>326</v>
      </c>
      <c r="B105" s="390" t="s">
        <v>332</v>
      </c>
      <c r="C105" s="400"/>
      <c r="D105" s="368">
        <f>E105</f>
        <v>0</v>
      </c>
      <c r="E105" s="368">
        <v>0</v>
      </c>
      <c r="F105" s="368" t="s">
        <v>105</v>
      </c>
      <c r="H105" s="589"/>
      <c r="I105" s="381"/>
      <c r="J105" s="366"/>
      <c r="L105" s="366"/>
      <c r="M105" s="366"/>
      <c r="N105" s="366"/>
      <c r="O105" s="366"/>
      <c r="P105" s="366"/>
      <c r="Q105" s="366"/>
      <c r="R105" s="366"/>
      <c r="S105" s="366"/>
      <c r="T105" s="366"/>
      <c r="U105" s="366"/>
    </row>
    <row r="106" spans="1:21" ht="39">
      <c r="A106" s="376" t="s">
        <v>327</v>
      </c>
      <c r="B106" s="377" t="s">
        <v>445</v>
      </c>
      <c r="C106" s="378">
        <v>7421</v>
      </c>
      <c r="D106" s="530">
        <f>E106</f>
        <v>2227.2</v>
      </c>
      <c r="E106" s="530">
        <f>E109+E110+E111</f>
        <v>2227.2</v>
      </c>
      <c r="F106" s="380" t="s">
        <v>105</v>
      </c>
      <c r="H106" s="589"/>
      <c r="I106" s="365"/>
      <c r="J106" s="381"/>
      <c r="T106" s="381"/>
      <c r="U106" s="381"/>
    </row>
    <row r="107" spans="1:8" s="381" customFormat="1" ht="12.75" hidden="1">
      <c r="A107" s="375"/>
      <c r="B107" s="382" t="s">
        <v>272</v>
      </c>
      <c r="C107" s="383"/>
      <c r="D107" s="512"/>
      <c r="E107" s="512"/>
      <c r="F107" s="385"/>
      <c r="H107" s="589"/>
    </row>
    <row r="108" spans="1:21" s="381" customFormat="1" ht="12.75" hidden="1">
      <c r="A108" s="375"/>
      <c r="B108" s="382" t="s">
        <v>401</v>
      </c>
      <c r="C108" s="383"/>
      <c r="D108" s="512"/>
      <c r="E108" s="512"/>
      <c r="F108" s="385"/>
      <c r="H108" s="589"/>
      <c r="J108" s="365"/>
      <c r="K108" s="365"/>
      <c r="L108" s="365"/>
      <c r="M108" s="365"/>
      <c r="N108" s="365"/>
      <c r="O108" s="365"/>
      <c r="P108" s="365"/>
      <c r="Q108" s="365"/>
      <c r="R108" s="365"/>
      <c r="S108" s="365"/>
      <c r="T108" s="365"/>
      <c r="U108" s="365"/>
    </row>
    <row r="109" spans="1:21" s="365" customFormat="1" ht="78.75" hidden="1">
      <c r="A109" s="386" t="s">
        <v>328</v>
      </c>
      <c r="B109" s="390" t="s">
        <v>745</v>
      </c>
      <c r="C109" s="400"/>
      <c r="D109" s="532">
        <f>E109</f>
        <v>0</v>
      </c>
      <c r="E109" s="532"/>
      <c r="F109" s="368" t="s">
        <v>105</v>
      </c>
      <c r="H109" s="589"/>
      <c r="J109" s="381"/>
      <c r="K109" s="381"/>
      <c r="L109" s="381"/>
      <c r="M109" s="381"/>
      <c r="N109" s="381"/>
      <c r="O109" s="381"/>
      <c r="P109" s="381"/>
      <c r="Q109" s="381"/>
      <c r="R109" s="381"/>
      <c r="S109" s="381"/>
      <c r="T109" s="381"/>
      <c r="U109" s="381"/>
    </row>
    <row r="110" spans="1:8" ht="52.5">
      <c r="A110" s="386" t="s">
        <v>11</v>
      </c>
      <c r="B110" s="390" t="s">
        <v>746</v>
      </c>
      <c r="C110" s="368"/>
      <c r="D110" s="532">
        <f>E110</f>
        <v>2227.2</v>
      </c>
      <c r="E110" s="532">
        <v>2227.2</v>
      </c>
      <c r="F110" s="368" t="s">
        <v>105</v>
      </c>
      <c r="H110" s="589"/>
    </row>
    <row r="111" spans="1:8" ht="66" hidden="1">
      <c r="A111" s="386" t="s">
        <v>273</v>
      </c>
      <c r="B111" s="390" t="s">
        <v>274</v>
      </c>
      <c r="C111" s="368"/>
      <c r="D111" s="368">
        <f>E111</f>
        <v>0</v>
      </c>
      <c r="E111" s="368"/>
      <c r="F111" s="368" t="s">
        <v>105</v>
      </c>
      <c r="H111" s="589"/>
    </row>
    <row r="112" spans="1:8" s="381" customFormat="1" ht="12.75">
      <c r="A112" s="376" t="s">
        <v>506</v>
      </c>
      <c r="B112" s="377" t="s">
        <v>446</v>
      </c>
      <c r="C112" s="378">
        <v>7422</v>
      </c>
      <c r="D112" s="379">
        <f>E112</f>
        <v>45458.4</v>
      </c>
      <c r="E112" s="379">
        <f>E115+E117+E116</f>
        <v>45458.4</v>
      </c>
      <c r="F112" s="380" t="s">
        <v>105</v>
      </c>
      <c r="H112" s="589"/>
    </row>
    <row r="113" spans="1:8" s="381" customFormat="1" ht="12.75">
      <c r="A113" s="375"/>
      <c r="B113" s="382" t="s">
        <v>275</v>
      </c>
      <c r="C113" s="383"/>
      <c r="D113" s="374"/>
      <c r="E113" s="374"/>
      <c r="F113" s="385"/>
      <c r="H113" s="589"/>
    </row>
    <row r="114" spans="1:8" s="365" customFormat="1" ht="12.75">
      <c r="A114" s="375"/>
      <c r="B114" s="382" t="s">
        <v>401</v>
      </c>
      <c r="C114" s="383"/>
      <c r="D114" s="374"/>
      <c r="E114" s="374"/>
      <c r="F114" s="385"/>
      <c r="H114" s="589"/>
    </row>
    <row r="115" spans="1:8" ht="12.75">
      <c r="A115" s="386" t="s">
        <v>507</v>
      </c>
      <c r="B115" s="390" t="s">
        <v>331</v>
      </c>
      <c r="C115" s="401"/>
      <c r="D115" s="402">
        <f>E115</f>
        <v>22180.4</v>
      </c>
      <c r="E115" s="402">
        <v>22180.4</v>
      </c>
      <c r="F115" s="368" t="s">
        <v>105</v>
      </c>
      <c r="H115" s="589"/>
    </row>
    <row r="116" spans="1:8" ht="12.75">
      <c r="A116" s="386"/>
      <c r="B116" s="390" t="s">
        <v>1000</v>
      </c>
      <c r="C116" s="401"/>
      <c r="D116" s="402">
        <f>E116</f>
        <v>23278</v>
      </c>
      <c r="E116" s="402">
        <v>23278</v>
      </c>
      <c r="F116" s="368"/>
      <c r="H116" s="589"/>
    </row>
    <row r="117" spans="1:8" s="381" customFormat="1" ht="39" hidden="1">
      <c r="A117" s="386" t="s">
        <v>508</v>
      </c>
      <c r="B117" s="390" t="s">
        <v>447</v>
      </c>
      <c r="C117" s="368"/>
      <c r="D117" s="402">
        <f>E117</f>
        <v>0</v>
      </c>
      <c r="E117" s="368"/>
      <c r="F117" s="368" t="s">
        <v>105</v>
      </c>
      <c r="H117" s="589"/>
    </row>
    <row r="118" spans="1:8" ht="12.75" hidden="1">
      <c r="A118" s="376" t="s">
        <v>509</v>
      </c>
      <c r="B118" s="377" t="s">
        <v>448</v>
      </c>
      <c r="C118" s="378">
        <v>7431</v>
      </c>
      <c r="D118" s="379">
        <f>E118</f>
        <v>0</v>
      </c>
      <c r="E118" s="379">
        <f>E121+E122</f>
        <v>0</v>
      </c>
      <c r="F118" s="380" t="s">
        <v>105</v>
      </c>
      <c r="H118" s="589"/>
    </row>
    <row r="119" spans="1:8" ht="12.75" hidden="1">
      <c r="A119" s="375"/>
      <c r="B119" s="382" t="s">
        <v>510</v>
      </c>
      <c r="C119" s="383"/>
      <c r="D119" s="374"/>
      <c r="E119" s="374"/>
      <c r="F119" s="385"/>
      <c r="H119" s="589"/>
    </row>
    <row r="120" spans="1:8" ht="12.75" hidden="1">
      <c r="A120" s="375"/>
      <c r="B120" s="382" t="s">
        <v>401</v>
      </c>
      <c r="C120" s="383"/>
      <c r="D120" s="374"/>
      <c r="E120" s="374"/>
      <c r="F120" s="385"/>
      <c r="H120" s="589"/>
    </row>
    <row r="121" spans="1:8" ht="52.5" hidden="1">
      <c r="A121" s="386" t="s">
        <v>511</v>
      </c>
      <c r="B121" s="390" t="s">
        <v>112</v>
      </c>
      <c r="C121" s="400"/>
      <c r="D121" s="368">
        <f>E121</f>
        <v>0</v>
      </c>
      <c r="E121" s="368"/>
      <c r="F121" s="368" t="s">
        <v>105</v>
      </c>
      <c r="H121" s="589"/>
    </row>
    <row r="122" spans="1:8" ht="39" hidden="1">
      <c r="A122" s="386" t="s">
        <v>512</v>
      </c>
      <c r="B122" s="390" t="s">
        <v>276</v>
      </c>
      <c r="C122" s="400"/>
      <c r="D122" s="368">
        <f>E122</f>
        <v>0</v>
      </c>
      <c r="E122" s="368"/>
      <c r="F122" s="368" t="s">
        <v>105</v>
      </c>
      <c r="H122" s="589"/>
    </row>
    <row r="123" spans="1:8" ht="12.75" hidden="1">
      <c r="A123" s="376" t="s">
        <v>513</v>
      </c>
      <c r="B123" s="377" t="s">
        <v>12</v>
      </c>
      <c r="C123" s="378">
        <v>7441</v>
      </c>
      <c r="D123" s="392">
        <f>E123</f>
        <v>0</v>
      </c>
      <c r="E123" s="392">
        <f>E126+E127</f>
        <v>0</v>
      </c>
      <c r="F123" s="380" t="s">
        <v>105</v>
      </c>
      <c r="H123" s="589"/>
    </row>
    <row r="124" spans="1:8" ht="12.75" hidden="1">
      <c r="A124" s="375"/>
      <c r="B124" s="382" t="s">
        <v>514</v>
      </c>
      <c r="C124" s="383"/>
      <c r="D124" s="374"/>
      <c r="E124" s="384"/>
      <c r="F124" s="385"/>
      <c r="H124" s="589"/>
    </row>
    <row r="125" spans="1:8" ht="12.75" hidden="1">
      <c r="A125" s="423"/>
      <c r="B125" s="382" t="s">
        <v>401</v>
      </c>
      <c r="C125" s="405"/>
      <c r="D125" s="374"/>
      <c r="E125" s="384"/>
      <c r="F125" s="385"/>
      <c r="H125" s="589"/>
    </row>
    <row r="126" spans="1:8" ht="105" hidden="1">
      <c r="A126" s="375" t="s">
        <v>515</v>
      </c>
      <c r="B126" s="387" t="s">
        <v>914</v>
      </c>
      <c r="C126" s="400"/>
      <c r="D126" s="392">
        <f>E126</f>
        <v>0</v>
      </c>
      <c r="E126" s="392"/>
      <c r="F126" s="368" t="s">
        <v>105</v>
      </c>
      <c r="H126" s="589"/>
    </row>
    <row r="127" spans="1:8" ht="105" hidden="1">
      <c r="A127" s="386" t="s">
        <v>277</v>
      </c>
      <c r="B127" s="387" t="s">
        <v>915</v>
      </c>
      <c r="C127" s="422"/>
      <c r="D127" s="392">
        <f>E127</f>
        <v>0</v>
      </c>
      <c r="E127" s="392"/>
      <c r="F127" s="368" t="s">
        <v>105</v>
      </c>
      <c r="H127" s="589"/>
    </row>
    <row r="128" spans="1:8" ht="12.75">
      <c r="A128" s="376" t="s">
        <v>516</v>
      </c>
      <c r="B128" s="377" t="s">
        <v>362</v>
      </c>
      <c r="C128" s="378">
        <v>7442</v>
      </c>
      <c r="D128" s="379">
        <f>F128</f>
        <v>0</v>
      </c>
      <c r="E128" s="380" t="s">
        <v>105</v>
      </c>
      <c r="F128" s="380">
        <f>F131+F132</f>
        <v>0</v>
      </c>
      <c r="H128" s="589"/>
    </row>
    <row r="129" spans="1:8" ht="12.75">
      <c r="A129" s="375"/>
      <c r="B129" s="382" t="s">
        <v>13</v>
      </c>
      <c r="C129" s="383"/>
      <c r="D129" s="374"/>
      <c r="E129" s="385"/>
      <c r="F129" s="385"/>
      <c r="H129" s="589"/>
    </row>
    <row r="130" spans="1:8" ht="12.75">
      <c r="A130" s="375"/>
      <c r="B130" s="382" t="s">
        <v>401</v>
      </c>
      <c r="C130" s="383"/>
      <c r="D130" s="374"/>
      <c r="E130" s="385"/>
      <c r="F130" s="385"/>
      <c r="H130" s="589"/>
    </row>
    <row r="131" spans="1:8" ht="118.5" hidden="1">
      <c r="A131" s="386" t="s">
        <v>517</v>
      </c>
      <c r="B131" s="387" t="s">
        <v>449</v>
      </c>
      <c r="C131" s="400"/>
      <c r="D131" s="404">
        <f>F131</f>
        <v>0</v>
      </c>
      <c r="E131" s="368" t="s">
        <v>105</v>
      </c>
      <c r="F131" s="404"/>
      <c r="H131" s="589"/>
    </row>
    <row r="132" spans="1:8" ht="118.5" hidden="1">
      <c r="A132" s="386" t="s">
        <v>518</v>
      </c>
      <c r="B132" s="390" t="s">
        <v>450</v>
      </c>
      <c r="C132" s="400"/>
      <c r="D132" s="404">
        <f>F132</f>
        <v>0</v>
      </c>
      <c r="E132" s="368" t="s">
        <v>105</v>
      </c>
      <c r="F132" s="403"/>
      <c r="H132" s="589"/>
    </row>
    <row r="133" spans="1:8" ht="12.75">
      <c r="A133" s="415" t="s">
        <v>14</v>
      </c>
      <c r="B133" s="377" t="s">
        <v>111</v>
      </c>
      <c r="C133" s="380">
        <v>7451</v>
      </c>
      <c r="D133" s="530">
        <f>E133+F133</f>
        <v>277972.1</v>
      </c>
      <c r="E133" s="379">
        <f>E138</f>
        <v>1300</v>
      </c>
      <c r="F133" s="540">
        <f>F136+F137+F138</f>
        <v>276672.1</v>
      </c>
      <c r="H133" s="589"/>
    </row>
    <row r="134" spans="1:8" ht="12.75">
      <c r="A134" s="412"/>
      <c r="B134" s="382" t="s">
        <v>363</v>
      </c>
      <c r="C134" s="424"/>
      <c r="D134" s="512"/>
      <c r="E134" s="374"/>
      <c r="F134" s="385"/>
      <c r="H134" s="589"/>
    </row>
    <row r="135" spans="1:8" ht="12.75">
      <c r="A135" s="393"/>
      <c r="B135" s="382" t="s">
        <v>401</v>
      </c>
      <c r="C135" s="407"/>
      <c r="D135" s="512"/>
      <c r="E135" s="374"/>
      <c r="F135" s="385"/>
      <c r="H135" s="589"/>
    </row>
    <row r="136" spans="1:8" ht="26.25">
      <c r="A136" s="386" t="s">
        <v>15</v>
      </c>
      <c r="B136" s="390" t="s">
        <v>451</v>
      </c>
      <c r="C136" s="400"/>
      <c r="D136" s="542">
        <f>F136</f>
        <v>0</v>
      </c>
      <c r="E136" s="368" t="s">
        <v>105</v>
      </c>
      <c r="F136" s="404"/>
      <c r="H136" s="589"/>
    </row>
    <row r="137" spans="1:8" ht="26.25">
      <c r="A137" s="386" t="s">
        <v>16</v>
      </c>
      <c r="B137" s="390" t="s">
        <v>452</v>
      </c>
      <c r="C137" s="400"/>
      <c r="D137" s="542">
        <f>F137</f>
        <v>276672.1</v>
      </c>
      <c r="E137" s="368" t="s">
        <v>105</v>
      </c>
      <c r="F137" s="532">
        <f>280000-3327.9</f>
        <v>276672.1</v>
      </c>
      <c r="H137" s="589"/>
    </row>
    <row r="138" spans="1:8" ht="39">
      <c r="A138" s="386" t="s">
        <v>17</v>
      </c>
      <c r="B138" s="387" t="s">
        <v>278</v>
      </c>
      <c r="C138" s="400"/>
      <c r="D138" s="542">
        <f>E138+F138</f>
        <v>1300</v>
      </c>
      <c r="E138" s="532">
        <v>1300</v>
      </c>
      <c r="F138" s="368"/>
      <c r="H138" s="589"/>
    </row>
  </sheetData>
  <sheetProtection/>
  <mergeCells count="6">
    <mergeCell ref="C5:C6"/>
    <mergeCell ref="A5:A6"/>
    <mergeCell ref="A1:F1"/>
    <mergeCell ref="A2:F2"/>
    <mergeCell ref="D5:D6"/>
    <mergeCell ref="B5:B6"/>
  </mergeCells>
  <printOptions/>
  <pageMargins left="0.45" right="0.17" top="0.38" bottom="0.35" header="0.17" footer="0.16"/>
  <pageSetup horizontalDpi="600" verticalDpi="600" orientation="portrait" scale="94" r:id="rId1"/>
  <headerFooter alignWithMargins="0">
    <oddFooter>&amp;C&amp;P</oddFooter>
  </headerFooter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12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5.140625" style="6" customWidth="1"/>
    <col min="2" max="2" width="6.421875" style="7" customWidth="1"/>
    <col min="3" max="3" width="6.28125" style="8" customWidth="1"/>
    <col min="4" max="4" width="5.7109375" style="9" customWidth="1"/>
    <col min="5" max="5" width="46.7109375" style="27" customWidth="1"/>
    <col min="6" max="6" width="47.57421875" style="14" hidden="1" customWidth="1"/>
    <col min="7" max="7" width="11.57421875" style="10" customWidth="1"/>
    <col min="8" max="8" width="13.00390625" style="10" customWidth="1"/>
    <col min="9" max="9" width="12.7109375" style="10" customWidth="1"/>
    <col min="10" max="10" width="13.7109375" style="10" customWidth="1"/>
    <col min="11" max="11" width="11.421875" style="10" bestFit="1" customWidth="1"/>
    <col min="12" max="16384" width="9.140625" style="10" customWidth="1"/>
  </cols>
  <sheetData>
    <row r="1" spans="1:9" ht="17.25">
      <c r="A1" s="596" t="s">
        <v>859</v>
      </c>
      <c r="B1" s="596"/>
      <c r="C1" s="596"/>
      <c r="D1" s="596"/>
      <c r="E1" s="596"/>
      <c r="F1" s="596"/>
      <c r="G1" s="596"/>
      <c r="H1" s="596"/>
      <c r="I1" s="596"/>
    </row>
    <row r="2" spans="1:9" ht="36" customHeight="1">
      <c r="A2" s="597" t="s">
        <v>861</v>
      </c>
      <c r="B2" s="597"/>
      <c r="C2" s="597"/>
      <c r="D2" s="597"/>
      <c r="E2" s="597"/>
      <c r="F2" s="597"/>
      <c r="G2" s="597"/>
      <c r="H2" s="597"/>
      <c r="I2" s="597"/>
    </row>
    <row r="3" spans="1:7" ht="15">
      <c r="A3" s="86" t="s">
        <v>860</v>
      </c>
      <c r="B3" s="88"/>
      <c r="C3" s="89"/>
      <c r="D3" s="89"/>
      <c r="E3" s="90"/>
      <c r="F3" s="86"/>
      <c r="G3" s="86"/>
    </row>
    <row r="4" spans="2:9" ht="15" thickBot="1">
      <c r="B4" s="11"/>
      <c r="C4" s="12"/>
      <c r="D4" s="12"/>
      <c r="E4" s="13"/>
      <c r="H4" s="598" t="s">
        <v>862</v>
      </c>
      <c r="I4" s="598"/>
    </row>
    <row r="5" spans="1:9" s="15" customFormat="1" ht="15" thickBot="1">
      <c r="A5" s="599" t="s">
        <v>857</v>
      </c>
      <c r="B5" s="607" t="s">
        <v>575</v>
      </c>
      <c r="C5" s="609" t="s">
        <v>102</v>
      </c>
      <c r="D5" s="610" t="s">
        <v>103</v>
      </c>
      <c r="E5" s="601" t="s">
        <v>858</v>
      </c>
      <c r="F5" s="603" t="s">
        <v>101</v>
      </c>
      <c r="G5" s="605" t="s">
        <v>863</v>
      </c>
      <c r="H5" s="594" t="s">
        <v>968</v>
      </c>
      <c r="I5" s="595"/>
    </row>
    <row r="6" spans="1:9" s="16" customFormat="1" ht="32.25" customHeight="1" thickBot="1">
      <c r="A6" s="600"/>
      <c r="B6" s="608"/>
      <c r="C6" s="608"/>
      <c r="D6" s="611"/>
      <c r="E6" s="602"/>
      <c r="F6" s="604"/>
      <c r="G6" s="606"/>
      <c r="H6" s="171" t="s">
        <v>92</v>
      </c>
      <c r="I6" s="172" t="s">
        <v>93</v>
      </c>
    </row>
    <row r="7" spans="1:9" s="92" customFormat="1" ht="15" thickBot="1">
      <c r="A7" s="149">
        <v>1</v>
      </c>
      <c r="B7" s="150">
        <v>2</v>
      </c>
      <c r="C7" s="150">
        <v>3</v>
      </c>
      <c r="D7" s="151">
        <v>4</v>
      </c>
      <c r="E7" s="152">
        <v>5</v>
      </c>
      <c r="F7" s="153"/>
      <c r="G7" s="152">
        <v>6</v>
      </c>
      <c r="H7" s="154">
        <v>7</v>
      </c>
      <c r="I7" s="155">
        <v>8</v>
      </c>
    </row>
    <row r="8" spans="1:11" s="162" customFormat="1" ht="36" thickBot="1">
      <c r="A8" s="173">
        <v>2000</v>
      </c>
      <c r="B8" s="174" t="s">
        <v>104</v>
      </c>
      <c r="C8" s="175" t="s">
        <v>105</v>
      </c>
      <c r="D8" s="176" t="s">
        <v>105</v>
      </c>
      <c r="E8" s="177" t="s">
        <v>591</v>
      </c>
      <c r="F8" s="178"/>
      <c r="G8" s="570">
        <f>H8+I8-Sheet1!F137</f>
        <v>2849321.7</v>
      </c>
      <c r="H8" s="498">
        <f>H9+H45+H63+H89+H142+H162+H182+H211+H241+H272+H304</f>
        <v>1625793.2000000002</v>
      </c>
      <c r="I8" s="498">
        <f>I9+I45+I63+I89+I142+I162+I182+I211+I241+I272+I304</f>
        <v>1500200.6</v>
      </c>
      <c r="J8" s="531"/>
      <c r="K8" s="531"/>
    </row>
    <row r="9" spans="1:11" s="161" customFormat="1" ht="64.5" customHeight="1">
      <c r="A9" s="163">
        <v>2100</v>
      </c>
      <c r="B9" s="58" t="s">
        <v>910</v>
      </c>
      <c r="C9" s="425" t="s">
        <v>815</v>
      </c>
      <c r="D9" s="426" t="s">
        <v>815</v>
      </c>
      <c r="E9" s="148" t="s">
        <v>592</v>
      </c>
      <c r="F9" s="164" t="s">
        <v>106</v>
      </c>
      <c r="G9" s="570">
        <f>G11+G16+G20+G25+G28+G31+G34+G37</f>
        <v>1652663.9000000001</v>
      </c>
      <c r="H9" s="498">
        <f>H11+H16+H20+H25+H28+H31+H34+H37</f>
        <v>644975.2000000001</v>
      </c>
      <c r="I9" s="498">
        <f>I11+I16+I20+I25+I28+I31+I34+I37</f>
        <v>1007688.7</v>
      </c>
      <c r="K9" s="586"/>
    </row>
    <row r="10" spans="1:9" ht="11.25" customHeight="1">
      <c r="A10" s="128"/>
      <c r="B10" s="58"/>
      <c r="C10" s="425"/>
      <c r="D10" s="426"/>
      <c r="E10" s="121" t="s">
        <v>754</v>
      </c>
      <c r="F10" s="17"/>
      <c r="G10" s="144"/>
      <c r="H10" s="140"/>
      <c r="I10" s="499"/>
    </row>
    <row r="11" spans="1:11" s="19" customFormat="1" ht="33.75">
      <c r="A11" s="130">
        <v>2110</v>
      </c>
      <c r="B11" s="58" t="s">
        <v>910</v>
      </c>
      <c r="C11" s="167" t="s">
        <v>816</v>
      </c>
      <c r="D11" s="168" t="s">
        <v>815</v>
      </c>
      <c r="E11" s="122" t="s">
        <v>576</v>
      </c>
      <c r="F11" s="18" t="s">
        <v>107</v>
      </c>
      <c r="G11" s="514">
        <f>H11+I11</f>
        <v>609265.5</v>
      </c>
      <c r="H11" s="498">
        <f>H13+H14+H15</f>
        <v>598095.9</v>
      </c>
      <c r="I11" s="498">
        <f>I13+I14+I15</f>
        <v>11169.599999999999</v>
      </c>
      <c r="K11" s="588"/>
    </row>
    <row r="12" spans="1:9" s="19" customFormat="1" ht="10.5" customHeight="1">
      <c r="A12" s="130"/>
      <c r="B12" s="58"/>
      <c r="C12" s="167"/>
      <c r="D12" s="168"/>
      <c r="E12" s="121" t="s">
        <v>755</v>
      </c>
      <c r="F12" s="18"/>
      <c r="G12" s="145"/>
      <c r="H12" s="141"/>
      <c r="I12" s="500"/>
    </row>
    <row r="13" spans="1:11" ht="22.5">
      <c r="A13" s="130">
        <v>2111</v>
      </c>
      <c r="B13" s="61" t="s">
        <v>910</v>
      </c>
      <c r="C13" s="427" t="s">
        <v>816</v>
      </c>
      <c r="D13" s="428" t="s">
        <v>816</v>
      </c>
      <c r="E13" s="121" t="s">
        <v>580</v>
      </c>
      <c r="F13" s="20" t="s">
        <v>108</v>
      </c>
      <c r="G13" s="507">
        <f>H13+I13</f>
        <v>609265.5</v>
      </c>
      <c r="H13" s="502">
        <v>598095.9</v>
      </c>
      <c r="I13" s="501">
        <f>18300.8-7131.2</f>
        <v>11169.599999999999</v>
      </c>
      <c r="K13" s="541"/>
    </row>
    <row r="14" spans="1:11" ht="15" hidden="1">
      <c r="A14" s="130">
        <v>2112</v>
      </c>
      <c r="B14" s="61" t="s">
        <v>910</v>
      </c>
      <c r="C14" s="427" t="s">
        <v>816</v>
      </c>
      <c r="D14" s="428" t="s">
        <v>817</v>
      </c>
      <c r="E14" s="121" t="s">
        <v>109</v>
      </c>
      <c r="F14" s="20" t="s">
        <v>110</v>
      </c>
      <c r="G14" s="146">
        <f>H14+I14</f>
        <v>0</v>
      </c>
      <c r="H14" s="142"/>
      <c r="I14" s="501"/>
      <c r="K14" s="541"/>
    </row>
    <row r="15" spans="1:11" ht="15" hidden="1">
      <c r="A15" s="130">
        <v>2113</v>
      </c>
      <c r="B15" s="61" t="s">
        <v>910</v>
      </c>
      <c r="C15" s="427" t="s">
        <v>816</v>
      </c>
      <c r="D15" s="428" t="s">
        <v>693</v>
      </c>
      <c r="E15" s="121" t="s">
        <v>113</v>
      </c>
      <c r="F15" s="20" t="s">
        <v>114</v>
      </c>
      <c r="G15" s="146">
        <f>H15+I15</f>
        <v>0</v>
      </c>
      <c r="H15" s="142"/>
      <c r="I15" s="501"/>
      <c r="K15" s="541"/>
    </row>
    <row r="16" spans="1:11" ht="15" hidden="1">
      <c r="A16" s="130">
        <v>2120</v>
      </c>
      <c r="B16" s="58" t="s">
        <v>910</v>
      </c>
      <c r="C16" s="167" t="s">
        <v>817</v>
      </c>
      <c r="D16" s="168" t="s">
        <v>815</v>
      </c>
      <c r="E16" s="122" t="s">
        <v>115</v>
      </c>
      <c r="F16" s="21" t="s">
        <v>116</v>
      </c>
      <c r="G16" s="146">
        <f>H16+I16</f>
        <v>0</v>
      </c>
      <c r="H16" s="142">
        <f>H18+H19</f>
        <v>0</v>
      </c>
      <c r="I16" s="502">
        <f>I18+I19</f>
        <v>0</v>
      </c>
      <c r="K16" s="541"/>
    </row>
    <row r="17" spans="1:11" s="19" customFormat="1" ht="10.5" customHeight="1" hidden="1">
      <c r="A17" s="130"/>
      <c r="B17" s="58"/>
      <c r="C17" s="167"/>
      <c r="D17" s="168"/>
      <c r="E17" s="121" t="s">
        <v>755</v>
      </c>
      <c r="F17" s="18"/>
      <c r="G17" s="145"/>
      <c r="H17" s="141"/>
      <c r="I17" s="500"/>
      <c r="K17" s="541"/>
    </row>
    <row r="18" spans="1:11" ht="16.5" customHeight="1" hidden="1">
      <c r="A18" s="130">
        <v>2121</v>
      </c>
      <c r="B18" s="61" t="s">
        <v>910</v>
      </c>
      <c r="C18" s="427" t="s">
        <v>817</v>
      </c>
      <c r="D18" s="428" t="s">
        <v>816</v>
      </c>
      <c r="E18" s="123" t="s">
        <v>581</v>
      </c>
      <c r="F18" s="20" t="s">
        <v>117</v>
      </c>
      <c r="G18" s="146">
        <f>H18+I18</f>
        <v>0</v>
      </c>
      <c r="H18" s="142"/>
      <c r="I18" s="501"/>
      <c r="K18" s="541"/>
    </row>
    <row r="19" spans="1:11" ht="27" hidden="1">
      <c r="A19" s="130">
        <v>2122</v>
      </c>
      <c r="B19" s="61" t="s">
        <v>910</v>
      </c>
      <c r="C19" s="427" t="s">
        <v>817</v>
      </c>
      <c r="D19" s="428" t="s">
        <v>817</v>
      </c>
      <c r="E19" s="121" t="s">
        <v>118</v>
      </c>
      <c r="F19" s="20" t="s">
        <v>119</v>
      </c>
      <c r="G19" s="146">
        <f>H19+I19</f>
        <v>0</v>
      </c>
      <c r="H19" s="142"/>
      <c r="I19" s="501"/>
      <c r="K19" s="541"/>
    </row>
    <row r="20" spans="1:11" ht="15" hidden="1">
      <c r="A20" s="130">
        <v>2130</v>
      </c>
      <c r="B20" s="58" t="s">
        <v>910</v>
      </c>
      <c r="C20" s="167" t="s">
        <v>693</v>
      </c>
      <c r="D20" s="168" t="s">
        <v>815</v>
      </c>
      <c r="E20" s="122" t="s">
        <v>120</v>
      </c>
      <c r="F20" s="22" t="s">
        <v>121</v>
      </c>
      <c r="G20" s="146">
        <f>H20+I20</f>
        <v>0</v>
      </c>
      <c r="H20" s="142">
        <f>H22+H23+H24</f>
        <v>0</v>
      </c>
      <c r="I20" s="502">
        <f>I22+I23+I24</f>
        <v>0</v>
      </c>
      <c r="K20" s="541"/>
    </row>
    <row r="21" spans="1:11" s="19" customFormat="1" ht="10.5" customHeight="1" hidden="1">
      <c r="A21" s="130"/>
      <c r="B21" s="58"/>
      <c r="C21" s="167"/>
      <c r="D21" s="168"/>
      <c r="E21" s="121" t="s">
        <v>755</v>
      </c>
      <c r="F21" s="18"/>
      <c r="G21" s="145"/>
      <c r="H21" s="141"/>
      <c r="I21" s="500"/>
      <c r="K21" s="541"/>
    </row>
    <row r="22" spans="1:11" ht="22.5" hidden="1">
      <c r="A22" s="130">
        <v>2131</v>
      </c>
      <c r="B22" s="61" t="s">
        <v>910</v>
      </c>
      <c r="C22" s="427" t="s">
        <v>693</v>
      </c>
      <c r="D22" s="428" t="s">
        <v>816</v>
      </c>
      <c r="E22" s="121" t="s">
        <v>122</v>
      </c>
      <c r="F22" s="20" t="s">
        <v>123</v>
      </c>
      <c r="G22" s="146">
        <f>H22+I22</f>
        <v>0</v>
      </c>
      <c r="H22" s="142"/>
      <c r="I22" s="501"/>
      <c r="K22" s="541"/>
    </row>
    <row r="23" spans="1:11" ht="14.25" customHeight="1" hidden="1">
      <c r="A23" s="130">
        <v>2132</v>
      </c>
      <c r="B23" s="61" t="s">
        <v>910</v>
      </c>
      <c r="C23" s="427">
        <v>3</v>
      </c>
      <c r="D23" s="428">
        <v>2</v>
      </c>
      <c r="E23" s="121" t="s">
        <v>124</v>
      </c>
      <c r="F23" s="20" t="s">
        <v>125</v>
      </c>
      <c r="G23" s="146">
        <f aca="true" t="shared" si="0" ref="G23:G43">H23+I23</f>
        <v>0</v>
      </c>
      <c r="H23" s="142"/>
      <c r="I23" s="501"/>
      <c r="K23" s="541"/>
    </row>
    <row r="24" spans="1:11" ht="15" hidden="1">
      <c r="A24" s="130">
        <v>2133</v>
      </c>
      <c r="B24" s="61" t="s">
        <v>910</v>
      </c>
      <c r="C24" s="427">
        <v>3</v>
      </c>
      <c r="D24" s="428">
        <v>3</v>
      </c>
      <c r="E24" s="121" t="s">
        <v>126</v>
      </c>
      <c r="F24" s="20" t="s">
        <v>127</v>
      </c>
      <c r="G24" s="146">
        <f t="shared" si="0"/>
        <v>0</v>
      </c>
      <c r="H24" s="142"/>
      <c r="I24" s="501"/>
      <c r="K24" s="541"/>
    </row>
    <row r="25" spans="1:11" ht="12.75" customHeight="1" hidden="1">
      <c r="A25" s="130">
        <v>2140</v>
      </c>
      <c r="B25" s="58" t="s">
        <v>910</v>
      </c>
      <c r="C25" s="167">
        <v>4</v>
      </c>
      <c r="D25" s="168">
        <v>0</v>
      </c>
      <c r="E25" s="122" t="s">
        <v>128</v>
      </c>
      <c r="F25" s="18" t="s">
        <v>129</v>
      </c>
      <c r="G25" s="146">
        <f t="shared" si="0"/>
        <v>0</v>
      </c>
      <c r="H25" s="142">
        <f>H27</f>
        <v>0</v>
      </c>
      <c r="I25" s="502">
        <f>I27</f>
        <v>0</v>
      </c>
      <c r="K25" s="541"/>
    </row>
    <row r="26" spans="1:11" s="19" customFormat="1" ht="10.5" customHeight="1" hidden="1">
      <c r="A26" s="130"/>
      <c r="B26" s="58"/>
      <c r="C26" s="167"/>
      <c r="D26" s="168"/>
      <c r="E26" s="121" t="s">
        <v>755</v>
      </c>
      <c r="F26" s="18"/>
      <c r="G26" s="146"/>
      <c r="H26" s="141"/>
      <c r="I26" s="500"/>
      <c r="K26" s="541"/>
    </row>
    <row r="27" spans="1:11" ht="15" hidden="1">
      <c r="A27" s="130">
        <v>2141</v>
      </c>
      <c r="B27" s="61" t="s">
        <v>910</v>
      </c>
      <c r="C27" s="427">
        <v>4</v>
      </c>
      <c r="D27" s="428">
        <v>1</v>
      </c>
      <c r="E27" s="121" t="s">
        <v>130</v>
      </c>
      <c r="F27" s="23" t="s">
        <v>131</v>
      </c>
      <c r="G27" s="146">
        <f t="shared" si="0"/>
        <v>0</v>
      </c>
      <c r="H27" s="142"/>
      <c r="I27" s="501"/>
      <c r="K27" s="541"/>
    </row>
    <row r="28" spans="1:11" ht="33.75" hidden="1">
      <c r="A28" s="130">
        <v>2150</v>
      </c>
      <c r="B28" s="58" t="s">
        <v>910</v>
      </c>
      <c r="C28" s="167">
        <v>5</v>
      </c>
      <c r="D28" s="168">
        <v>0</v>
      </c>
      <c r="E28" s="122" t="s">
        <v>132</v>
      </c>
      <c r="F28" s="18" t="s">
        <v>133</v>
      </c>
      <c r="G28" s="146">
        <f t="shared" si="0"/>
        <v>0</v>
      </c>
      <c r="H28" s="142">
        <f>H30</f>
        <v>0</v>
      </c>
      <c r="I28" s="502">
        <f>I30</f>
        <v>0</v>
      </c>
      <c r="K28" s="541"/>
    </row>
    <row r="29" spans="1:11" s="19" customFormat="1" ht="10.5" customHeight="1" hidden="1">
      <c r="A29" s="130"/>
      <c r="B29" s="58"/>
      <c r="C29" s="167"/>
      <c r="D29" s="168"/>
      <c r="E29" s="121" t="s">
        <v>755</v>
      </c>
      <c r="F29" s="18"/>
      <c r="G29" s="146"/>
      <c r="H29" s="141"/>
      <c r="I29" s="500"/>
      <c r="K29" s="541"/>
    </row>
    <row r="30" spans="1:11" ht="22.5" hidden="1">
      <c r="A30" s="130">
        <v>2151</v>
      </c>
      <c r="B30" s="61" t="s">
        <v>910</v>
      </c>
      <c r="C30" s="427">
        <v>5</v>
      </c>
      <c r="D30" s="428">
        <v>1</v>
      </c>
      <c r="E30" s="121" t="s">
        <v>134</v>
      </c>
      <c r="F30" s="23" t="s">
        <v>135</v>
      </c>
      <c r="G30" s="146">
        <f t="shared" si="0"/>
        <v>0</v>
      </c>
      <c r="H30" s="142"/>
      <c r="I30" s="501"/>
      <c r="K30" s="541"/>
    </row>
    <row r="31" spans="1:11" ht="22.5">
      <c r="A31" s="130">
        <v>2160</v>
      </c>
      <c r="B31" s="58" t="s">
        <v>910</v>
      </c>
      <c r="C31" s="167">
        <v>6</v>
      </c>
      <c r="D31" s="168">
        <v>0</v>
      </c>
      <c r="E31" s="122" t="s">
        <v>136</v>
      </c>
      <c r="F31" s="18" t="s">
        <v>137</v>
      </c>
      <c r="G31" s="507">
        <f t="shared" si="0"/>
        <v>1036267.2000000001</v>
      </c>
      <c r="H31" s="502">
        <f>H33</f>
        <v>46879.3</v>
      </c>
      <c r="I31" s="502">
        <f>I33</f>
        <v>989387.9</v>
      </c>
      <c r="K31" s="541"/>
    </row>
    <row r="32" spans="1:11" s="19" customFormat="1" ht="10.5" customHeight="1">
      <c r="A32" s="130"/>
      <c r="B32" s="58"/>
      <c r="C32" s="167"/>
      <c r="D32" s="168"/>
      <c r="E32" s="121" t="s">
        <v>755</v>
      </c>
      <c r="F32" s="18"/>
      <c r="G32" s="507"/>
      <c r="H32" s="498"/>
      <c r="I32" s="500"/>
      <c r="K32" s="541"/>
    </row>
    <row r="33" spans="1:11" ht="22.5">
      <c r="A33" s="130">
        <v>2161</v>
      </c>
      <c r="B33" s="61" t="s">
        <v>910</v>
      </c>
      <c r="C33" s="427">
        <v>6</v>
      </c>
      <c r="D33" s="428">
        <v>1</v>
      </c>
      <c r="E33" s="121" t="s">
        <v>138</v>
      </c>
      <c r="F33" s="20" t="s">
        <v>139</v>
      </c>
      <c r="G33" s="507">
        <f t="shared" si="0"/>
        <v>1036267.2000000001</v>
      </c>
      <c r="H33" s="502">
        <v>46879.3</v>
      </c>
      <c r="I33" s="501">
        <v>989387.9</v>
      </c>
      <c r="K33" s="541"/>
    </row>
    <row r="34" spans="1:11" ht="15">
      <c r="A34" s="130">
        <v>2170</v>
      </c>
      <c r="B34" s="58" t="s">
        <v>910</v>
      </c>
      <c r="C34" s="167">
        <v>7</v>
      </c>
      <c r="D34" s="168">
        <v>0</v>
      </c>
      <c r="E34" s="122" t="s">
        <v>960</v>
      </c>
      <c r="F34" s="20"/>
      <c r="G34" s="507">
        <f t="shared" si="0"/>
        <v>7131.2</v>
      </c>
      <c r="H34" s="502">
        <f>H36</f>
        <v>0</v>
      </c>
      <c r="I34" s="502">
        <f>I36</f>
        <v>7131.2</v>
      </c>
      <c r="K34" s="541"/>
    </row>
    <row r="35" spans="1:11" s="19" customFormat="1" ht="10.5" customHeight="1">
      <c r="A35" s="130"/>
      <c r="B35" s="58"/>
      <c r="C35" s="167"/>
      <c r="D35" s="168"/>
      <c r="E35" s="121" t="s">
        <v>755</v>
      </c>
      <c r="F35" s="18"/>
      <c r="G35" s="507"/>
      <c r="H35" s="498"/>
      <c r="I35" s="500"/>
      <c r="K35" s="541"/>
    </row>
    <row r="36" spans="1:11" ht="15">
      <c r="A36" s="130">
        <v>2171</v>
      </c>
      <c r="B36" s="61" t="s">
        <v>910</v>
      </c>
      <c r="C36" s="427">
        <v>7</v>
      </c>
      <c r="D36" s="428">
        <v>1</v>
      </c>
      <c r="E36" s="121" t="s">
        <v>960</v>
      </c>
      <c r="F36" s="20"/>
      <c r="G36" s="507">
        <f t="shared" si="0"/>
        <v>7131.2</v>
      </c>
      <c r="H36" s="502">
        <v>0</v>
      </c>
      <c r="I36" s="501">
        <v>7131.2</v>
      </c>
      <c r="K36" s="541"/>
    </row>
    <row r="37" spans="1:11" ht="29.25" customHeight="1" hidden="1">
      <c r="A37" s="130" t="s">
        <v>420</v>
      </c>
      <c r="B37" s="58" t="s">
        <v>910</v>
      </c>
      <c r="C37" s="167">
        <v>8</v>
      </c>
      <c r="D37" s="168">
        <v>0</v>
      </c>
      <c r="E37" s="122" t="s">
        <v>140</v>
      </c>
      <c r="F37" s="18" t="s">
        <v>141</v>
      </c>
      <c r="G37" s="146">
        <f t="shared" si="0"/>
        <v>0</v>
      </c>
      <c r="H37" s="142">
        <f>H39</f>
        <v>0</v>
      </c>
      <c r="I37" s="502">
        <f>I39</f>
        <v>0</v>
      </c>
      <c r="K37" s="541"/>
    </row>
    <row r="38" spans="1:11" s="19" customFormat="1" ht="10.5" customHeight="1" hidden="1">
      <c r="A38" s="130"/>
      <c r="B38" s="58"/>
      <c r="C38" s="167"/>
      <c r="D38" s="168"/>
      <c r="E38" s="121" t="s">
        <v>755</v>
      </c>
      <c r="F38" s="18"/>
      <c r="G38" s="146"/>
      <c r="H38" s="141"/>
      <c r="I38" s="500"/>
      <c r="K38" s="541"/>
    </row>
    <row r="39" spans="1:11" ht="27" hidden="1">
      <c r="A39" s="130">
        <v>2181</v>
      </c>
      <c r="B39" s="61" t="s">
        <v>910</v>
      </c>
      <c r="C39" s="427">
        <v>8</v>
      </c>
      <c r="D39" s="428">
        <v>1</v>
      </c>
      <c r="E39" s="121" t="s">
        <v>140</v>
      </c>
      <c r="F39" s="23" t="s">
        <v>142</v>
      </c>
      <c r="G39" s="146">
        <f t="shared" si="0"/>
        <v>0</v>
      </c>
      <c r="H39" s="142">
        <f>H41+H42</f>
        <v>0</v>
      </c>
      <c r="I39" s="502">
        <f>I41+I42</f>
        <v>0</v>
      </c>
      <c r="K39" s="541"/>
    </row>
    <row r="40" spans="1:11" ht="15" hidden="1">
      <c r="A40" s="130"/>
      <c r="B40" s="61"/>
      <c r="C40" s="427"/>
      <c r="D40" s="428"/>
      <c r="E40" s="195" t="s">
        <v>755</v>
      </c>
      <c r="F40" s="23"/>
      <c r="G40" s="146"/>
      <c r="H40" s="142"/>
      <c r="I40" s="501"/>
      <c r="K40" s="541"/>
    </row>
    <row r="41" spans="1:11" ht="15" hidden="1">
      <c r="A41" s="130">
        <v>2182</v>
      </c>
      <c r="B41" s="61" t="s">
        <v>910</v>
      </c>
      <c r="C41" s="427">
        <v>8</v>
      </c>
      <c r="D41" s="428">
        <v>1</v>
      </c>
      <c r="E41" s="195" t="s">
        <v>763</v>
      </c>
      <c r="F41" s="23"/>
      <c r="G41" s="146">
        <f t="shared" si="0"/>
        <v>0</v>
      </c>
      <c r="H41" s="142"/>
      <c r="I41" s="501"/>
      <c r="K41" s="541"/>
    </row>
    <row r="42" spans="1:11" ht="15" hidden="1">
      <c r="A42" s="130">
        <v>2183</v>
      </c>
      <c r="B42" s="61" t="s">
        <v>910</v>
      </c>
      <c r="C42" s="427">
        <v>8</v>
      </c>
      <c r="D42" s="428">
        <v>1</v>
      </c>
      <c r="E42" s="195" t="s">
        <v>764</v>
      </c>
      <c r="F42" s="23"/>
      <c r="G42" s="146">
        <f t="shared" si="0"/>
        <v>0</v>
      </c>
      <c r="H42" s="142"/>
      <c r="I42" s="501"/>
      <c r="K42" s="541"/>
    </row>
    <row r="43" spans="1:11" ht="22.5" hidden="1">
      <c r="A43" s="130">
        <v>2184</v>
      </c>
      <c r="B43" s="61" t="s">
        <v>910</v>
      </c>
      <c r="C43" s="427">
        <v>8</v>
      </c>
      <c r="D43" s="428">
        <v>1</v>
      </c>
      <c r="E43" s="195" t="s">
        <v>769</v>
      </c>
      <c r="F43" s="23"/>
      <c r="G43" s="146">
        <f t="shared" si="0"/>
        <v>0</v>
      </c>
      <c r="H43" s="142"/>
      <c r="I43" s="501"/>
      <c r="K43" s="541"/>
    </row>
    <row r="44" spans="1:11" ht="15" hidden="1">
      <c r="A44" s="130">
        <v>2185</v>
      </c>
      <c r="B44" s="61" t="s">
        <v>910</v>
      </c>
      <c r="C44" s="427">
        <v>8</v>
      </c>
      <c r="D44" s="428">
        <v>1</v>
      </c>
      <c r="E44" s="195"/>
      <c r="F44" s="23"/>
      <c r="G44" s="146"/>
      <c r="H44" s="142"/>
      <c r="I44" s="501"/>
      <c r="K44" s="541"/>
    </row>
    <row r="45" spans="1:11" s="161" customFormat="1" ht="40.5" customHeight="1" hidden="1">
      <c r="A45" s="156">
        <v>2200</v>
      </c>
      <c r="B45" s="58" t="s">
        <v>911</v>
      </c>
      <c r="C45" s="167">
        <v>0</v>
      </c>
      <c r="D45" s="168">
        <v>0</v>
      </c>
      <c r="E45" s="148" t="s">
        <v>593</v>
      </c>
      <c r="F45" s="157" t="s">
        <v>143</v>
      </c>
      <c r="G45" s="159">
        <f>G47+G50+G53+G56+G60</f>
        <v>0</v>
      </c>
      <c r="H45" s="159">
        <f>H47+H50+H53+H56+H60</f>
        <v>0</v>
      </c>
      <c r="I45" s="503">
        <f>I47+I50+I53+I56+I60</f>
        <v>0</v>
      </c>
      <c r="K45" s="541"/>
    </row>
    <row r="46" spans="1:11" ht="11.25" customHeight="1" hidden="1">
      <c r="A46" s="128"/>
      <c r="B46" s="58"/>
      <c r="C46" s="425"/>
      <c r="D46" s="426"/>
      <c r="E46" s="121" t="s">
        <v>754</v>
      </c>
      <c r="F46" s="17"/>
      <c r="G46" s="144"/>
      <c r="H46" s="140"/>
      <c r="I46" s="499"/>
      <c r="K46" s="541"/>
    </row>
    <row r="47" spans="1:11" ht="15" hidden="1">
      <c r="A47" s="130">
        <v>2210</v>
      </c>
      <c r="B47" s="58" t="s">
        <v>911</v>
      </c>
      <c r="C47" s="427">
        <v>1</v>
      </c>
      <c r="D47" s="428">
        <v>0</v>
      </c>
      <c r="E47" s="122" t="s">
        <v>144</v>
      </c>
      <c r="F47" s="24" t="s">
        <v>145</v>
      </c>
      <c r="G47" s="146">
        <f>H47+I47</f>
        <v>0</v>
      </c>
      <c r="H47" s="142">
        <f>H49</f>
        <v>0</v>
      </c>
      <c r="I47" s="502">
        <f>I49</f>
        <v>0</v>
      </c>
      <c r="K47" s="541"/>
    </row>
    <row r="48" spans="1:11" s="19" customFormat="1" ht="10.5" customHeight="1" hidden="1">
      <c r="A48" s="130"/>
      <c r="B48" s="58"/>
      <c r="C48" s="167"/>
      <c r="D48" s="168"/>
      <c r="E48" s="121" t="s">
        <v>755</v>
      </c>
      <c r="F48" s="18"/>
      <c r="G48" s="146"/>
      <c r="H48" s="141"/>
      <c r="I48" s="500"/>
      <c r="K48" s="541"/>
    </row>
    <row r="49" spans="1:11" ht="15" hidden="1">
      <c r="A49" s="130">
        <v>2211</v>
      </c>
      <c r="B49" s="61" t="s">
        <v>911</v>
      </c>
      <c r="C49" s="427">
        <v>1</v>
      </c>
      <c r="D49" s="428">
        <v>1</v>
      </c>
      <c r="E49" s="121" t="s">
        <v>146</v>
      </c>
      <c r="F49" s="23" t="s">
        <v>147</v>
      </c>
      <c r="G49" s="146">
        <f aca="true" t="shared" si="1" ref="G49:G62">H49+I49</f>
        <v>0</v>
      </c>
      <c r="H49" s="142"/>
      <c r="I49" s="501"/>
      <c r="K49" s="541"/>
    </row>
    <row r="50" spans="1:11" ht="15" hidden="1">
      <c r="A50" s="130">
        <v>2220</v>
      </c>
      <c r="B50" s="58" t="s">
        <v>911</v>
      </c>
      <c r="C50" s="167">
        <v>2</v>
      </c>
      <c r="D50" s="168">
        <v>0</v>
      </c>
      <c r="E50" s="122" t="s">
        <v>148</v>
      </c>
      <c r="F50" s="24" t="s">
        <v>149</v>
      </c>
      <c r="G50" s="146">
        <f t="shared" si="1"/>
        <v>0</v>
      </c>
      <c r="H50" s="142">
        <f>H52</f>
        <v>0</v>
      </c>
      <c r="I50" s="502">
        <f>I52</f>
        <v>0</v>
      </c>
      <c r="K50" s="541"/>
    </row>
    <row r="51" spans="1:11" s="19" customFormat="1" ht="10.5" customHeight="1" hidden="1">
      <c r="A51" s="130"/>
      <c r="B51" s="58"/>
      <c r="C51" s="167"/>
      <c r="D51" s="168"/>
      <c r="E51" s="121" t="s">
        <v>755</v>
      </c>
      <c r="F51" s="18"/>
      <c r="G51" s="146"/>
      <c r="H51" s="141"/>
      <c r="I51" s="500"/>
      <c r="K51" s="541"/>
    </row>
    <row r="52" spans="1:11" ht="15" hidden="1">
      <c r="A52" s="130">
        <v>2221</v>
      </c>
      <c r="B52" s="61" t="s">
        <v>911</v>
      </c>
      <c r="C52" s="427">
        <v>2</v>
      </c>
      <c r="D52" s="428">
        <v>1</v>
      </c>
      <c r="E52" s="121" t="s">
        <v>150</v>
      </c>
      <c r="F52" s="23" t="s">
        <v>151</v>
      </c>
      <c r="G52" s="146">
        <f t="shared" si="1"/>
        <v>0</v>
      </c>
      <c r="H52" s="142"/>
      <c r="I52" s="501"/>
      <c r="K52" s="541"/>
    </row>
    <row r="53" spans="1:11" ht="15" hidden="1">
      <c r="A53" s="130">
        <v>2230</v>
      </c>
      <c r="B53" s="58" t="s">
        <v>911</v>
      </c>
      <c r="C53" s="427">
        <v>3</v>
      </c>
      <c r="D53" s="428">
        <v>0</v>
      </c>
      <c r="E53" s="122" t="s">
        <v>152</v>
      </c>
      <c r="F53" s="24" t="s">
        <v>153</v>
      </c>
      <c r="G53" s="146">
        <f t="shared" si="1"/>
        <v>0</v>
      </c>
      <c r="H53" s="142">
        <f>H55</f>
        <v>0</v>
      </c>
      <c r="I53" s="502">
        <f>I55</f>
        <v>0</v>
      </c>
      <c r="K53" s="541"/>
    </row>
    <row r="54" spans="1:11" s="19" customFormat="1" ht="10.5" customHeight="1" hidden="1">
      <c r="A54" s="130"/>
      <c r="B54" s="58"/>
      <c r="C54" s="167"/>
      <c r="D54" s="168"/>
      <c r="E54" s="121" t="s">
        <v>755</v>
      </c>
      <c r="F54" s="18"/>
      <c r="G54" s="146"/>
      <c r="H54" s="141"/>
      <c r="I54" s="500"/>
      <c r="K54" s="541"/>
    </row>
    <row r="55" spans="1:11" ht="15" hidden="1">
      <c r="A55" s="130">
        <v>2231</v>
      </c>
      <c r="B55" s="61" t="s">
        <v>911</v>
      </c>
      <c r="C55" s="427">
        <v>3</v>
      </c>
      <c r="D55" s="428">
        <v>1</v>
      </c>
      <c r="E55" s="121" t="s">
        <v>154</v>
      </c>
      <c r="F55" s="23" t="s">
        <v>155</v>
      </c>
      <c r="G55" s="146">
        <f t="shared" si="1"/>
        <v>0</v>
      </c>
      <c r="H55" s="142"/>
      <c r="I55" s="501"/>
      <c r="K55" s="541"/>
    </row>
    <row r="56" spans="1:11" ht="22.5" hidden="1">
      <c r="A56" s="130">
        <v>2240</v>
      </c>
      <c r="B56" s="58" t="s">
        <v>911</v>
      </c>
      <c r="C56" s="167">
        <v>4</v>
      </c>
      <c r="D56" s="168">
        <v>0</v>
      </c>
      <c r="E56" s="122" t="s">
        <v>156</v>
      </c>
      <c r="F56" s="18" t="s">
        <v>157</v>
      </c>
      <c r="G56" s="146">
        <f t="shared" si="1"/>
        <v>0</v>
      </c>
      <c r="H56" s="142">
        <f>H58</f>
        <v>0</v>
      </c>
      <c r="I56" s="502">
        <f>I58</f>
        <v>0</v>
      </c>
      <c r="K56" s="541"/>
    </row>
    <row r="57" spans="1:11" s="19" customFormat="1" ht="10.5" customHeight="1" hidden="1">
      <c r="A57" s="130"/>
      <c r="B57" s="58"/>
      <c r="C57" s="167"/>
      <c r="D57" s="168"/>
      <c r="E57" s="121" t="s">
        <v>755</v>
      </c>
      <c r="F57" s="18"/>
      <c r="G57" s="146"/>
      <c r="H57" s="141"/>
      <c r="I57" s="500"/>
      <c r="K57" s="541"/>
    </row>
    <row r="58" spans="1:11" ht="22.5" hidden="1">
      <c r="A58" s="130">
        <v>2241</v>
      </c>
      <c r="B58" s="61" t="s">
        <v>911</v>
      </c>
      <c r="C58" s="427">
        <v>4</v>
      </c>
      <c r="D58" s="428">
        <v>1</v>
      </c>
      <c r="E58" s="121" t="s">
        <v>156</v>
      </c>
      <c r="F58" s="23" t="s">
        <v>157</v>
      </c>
      <c r="G58" s="146">
        <f t="shared" si="1"/>
        <v>0</v>
      </c>
      <c r="H58" s="142"/>
      <c r="I58" s="501"/>
      <c r="K58" s="541"/>
    </row>
    <row r="59" spans="1:11" s="19" customFormat="1" ht="10.5" customHeight="1" hidden="1">
      <c r="A59" s="130"/>
      <c r="B59" s="58"/>
      <c r="C59" s="167"/>
      <c r="D59" s="168"/>
      <c r="E59" s="121" t="s">
        <v>755</v>
      </c>
      <c r="F59" s="18"/>
      <c r="G59" s="146"/>
      <c r="H59" s="141"/>
      <c r="I59" s="500"/>
      <c r="K59" s="541"/>
    </row>
    <row r="60" spans="1:11" ht="15" hidden="1">
      <c r="A60" s="130">
        <v>2250</v>
      </c>
      <c r="B60" s="58" t="s">
        <v>911</v>
      </c>
      <c r="C60" s="167">
        <v>5</v>
      </c>
      <c r="D60" s="168">
        <v>0</v>
      </c>
      <c r="E60" s="122" t="s">
        <v>161</v>
      </c>
      <c r="F60" s="18" t="s">
        <v>162</v>
      </c>
      <c r="G60" s="146">
        <f t="shared" si="1"/>
        <v>0</v>
      </c>
      <c r="H60" s="142">
        <f>H62</f>
        <v>0</v>
      </c>
      <c r="I60" s="502">
        <f>I62</f>
        <v>0</v>
      </c>
      <c r="K60" s="541"/>
    </row>
    <row r="61" spans="1:11" s="19" customFormat="1" ht="10.5" customHeight="1" hidden="1">
      <c r="A61" s="130"/>
      <c r="B61" s="58"/>
      <c r="C61" s="167"/>
      <c r="D61" s="168"/>
      <c r="E61" s="121" t="s">
        <v>755</v>
      </c>
      <c r="F61" s="18"/>
      <c r="G61" s="146"/>
      <c r="H61" s="141"/>
      <c r="I61" s="500"/>
      <c r="K61" s="541"/>
    </row>
    <row r="62" spans="1:11" ht="15" hidden="1">
      <c r="A62" s="130">
        <v>2251</v>
      </c>
      <c r="B62" s="61" t="s">
        <v>911</v>
      </c>
      <c r="C62" s="427">
        <v>5</v>
      </c>
      <c r="D62" s="428">
        <v>1</v>
      </c>
      <c r="E62" s="121" t="s">
        <v>161</v>
      </c>
      <c r="F62" s="23" t="s">
        <v>163</v>
      </c>
      <c r="G62" s="146">
        <f t="shared" si="1"/>
        <v>0</v>
      </c>
      <c r="H62" s="142"/>
      <c r="I62" s="501"/>
      <c r="K62" s="541"/>
    </row>
    <row r="63" spans="1:11" s="161" customFormat="1" ht="58.5" customHeight="1" hidden="1">
      <c r="A63" s="156">
        <v>2300</v>
      </c>
      <c r="B63" s="63" t="s">
        <v>912</v>
      </c>
      <c r="C63" s="167">
        <v>0</v>
      </c>
      <c r="D63" s="168">
        <v>0</v>
      </c>
      <c r="E63" s="165" t="s">
        <v>594</v>
      </c>
      <c r="F63" s="157" t="s">
        <v>164</v>
      </c>
      <c r="G63" s="159">
        <f>G65+G70+G73+G77+G80+G83+G86</f>
        <v>0</v>
      </c>
      <c r="H63" s="159">
        <f>H65+H70+H73+H77+H80+H83+H86</f>
        <v>0</v>
      </c>
      <c r="I63" s="503">
        <f>I65+I70+I73+I77+I80+I83+I86</f>
        <v>0</v>
      </c>
      <c r="K63" s="541"/>
    </row>
    <row r="64" spans="1:11" ht="11.25" customHeight="1" hidden="1">
      <c r="A64" s="128"/>
      <c r="B64" s="58"/>
      <c r="C64" s="425"/>
      <c r="D64" s="426"/>
      <c r="E64" s="121" t="s">
        <v>754</v>
      </c>
      <c r="F64" s="17"/>
      <c r="G64" s="144"/>
      <c r="I64" s="499"/>
      <c r="K64" s="541"/>
    </row>
    <row r="65" spans="1:11" ht="15" hidden="1">
      <c r="A65" s="130">
        <v>2310</v>
      </c>
      <c r="B65" s="63" t="s">
        <v>912</v>
      </c>
      <c r="C65" s="167">
        <v>1</v>
      </c>
      <c r="D65" s="168">
        <v>0</v>
      </c>
      <c r="E65" s="122" t="s">
        <v>676</v>
      </c>
      <c r="F65" s="18" t="s">
        <v>166</v>
      </c>
      <c r="G65" s="146">
        <f>H65+I65</f>
        <v>0</v>
      </c>
      <c r="H65" s="140">
        <f>H67+H68+H69</f>
        <v>0</v>
      </c>
      <c r="I65" s="504">
        <f>I67+I68+I69</f>
        <v>0</v>
      </c>
      <c r="K65" s="541"/>
    </row>
    <row r="66" spans="1:11" s="19" customFormat="1" ht="10.5" customHeight="1" hidden="1">
      <c r="A66" s="130"/>
      <c r="B66" s="58"/>
      <c r="C66" s="167"/>
      <c r="D66" s="168"/>
      <c r="E66" s="121" t="s">
        <v>755</v>
      </c>
      <c r="F66" s="18"/>
      <c r="G66" s="146"/>
      <c r="H66" s="141"/>
      <c r="I66" s="500"/>
      <c r="K66" s="541"/>
    </row>
    <row r="67" spans="1:11" ht="15" hidden="1">
      <c r="A67" s="130">
        <v>2311</v>
      </c>
      <c r="B67" s="64" t="s">
        <v>912</v>
      </c>
      <c r="C67" s="427">
        <v>1</v>
      </c>
      <c r="D67" s="428">
        <v>1</v>
      </c>
      <c r="E67" s="121" t="s">
        <v>165</v>
      </c>
      <c r="F67" s="23" t="s">
        <v>167</v>
      </c>
      <c r="G67" s="146">
        <f aca="true" t="shared" si="2" ref="G67:G86">H67+I67</f>
        <v>0</v>
      </c>
      <c r="H67" s="142"/>
      <c r="I67" s="501"/>
      <c r="K67" s="541"/>
    </row>
    <row r="68" spans="1:11" ht="15" hidden="1">
      <c r="A68" s="130">
        <v>2312</v>
      </c>
      <c r="B68" s="64" t="s">
        <v>912</v>
      </c>
      <c r="C68" s="427">
        <v>1</v>
      </c>
      <c r="D68" s="428">
        <v>2</v>
      </c>
      <c r="E68" s="121" t="s">
        <v>677</v>
      </c>
      <c r="F68" s="23"/>
      <c r="G68" s="146">
        <f t="shared" si="2"/>
        <v>0</v>
      </c>
      <c r="H68" s="142"/>
      <c r="I68" s="501"/>
      <c r="K68" s="541"/>
    </row>
    <row r="69" spans="1:11" ht="15" hidden="1">
      <c r="A69" s="130">
        <v>2313</v>
      </c>
      <c r="B69" s="64" t="s">
        <v>912</v>
      </c>
      <c r="C69" s="427">
        <v>1</v>
      </c>
      <c r="D69" s="428">
        <v>3</v>
      </c>
      <c r="E69" s="121" t="s">
        <v>678</v>
      </c>
      <c r="F69" s="23"/>
      <c r="G69" s="146">
        <f t="shared" si="2"/>
        <v>0</v>
      </c>
      <c r="H69" s="142"/>
      <c r="I69" s="501"/>
      <c r="K69" s="541"/>
    </row>
    <row r="70" spans="1:11" ht="15" hidden="1">
      <c r="A70" s="130">
        <v>2320</v>
      </c>
      <c r="B70" s="63" t="s">
        <v>912</v>
      </c>
      <c r="C70" s="167">
        <v>2</v>
      </c>
      <c r="D70" s="168">
        <v>0</v>
      </c>
      <c r="E70" s="122" t="s">
        <v>679</v>
      </c>
      <c r="F70" s="18" t="s">
        <v>168</v>
      </c>
      <c r="G70" s="146">
        <f t="shared" si="2"/>
        <v>0</v>
      </c>
      <c r="H70" s="142">
        <f>H72</f>
        <v>0</v>
      </c>
      <c r="I70" s="502">
        <f>I72</f>
        <v>0</v>
      </c>
      <c r="K70" s="541"/>
    </row>
    <row r="71" spans="1:11" s="19" customFormat="1" ht="10.5" customHeight="1" hidden="1">
      <c r="A71" s="130"/>
      <c r="B71" s="58"/>
      <c r="C71" s="167"/>
      <c r="D71" s="168"/>
      <c r="E71" s="121" t="s">
        <v>755</v>
      </c>
      <c r="F71" s="18"/>
      <c r="G71" s="146"/>
      <c r="H71" s="141"/>
      <c r="I71" s="500"/>
      <c r="K71" s="541"/>
    </row>
    <row r="72" spans="1:11" ht="15" hidden="1">
      <c r="A72" s="130">
        <v>2321</v>
      </c>
      <c r="B72" s="64" t="s">
        <v>912</v>
      </c>
      <c r="C72" s="427">
        <v>2</v>
      </c>
      <c r="D72" s="428">
        <v>1</v>
      </c>
      <c r="E72" s="121" t="s">
        <v>680</v>
      </c>
      <c r="F72" s="23" t="s">
        <v>169</v>
      </c>
      <c r="G72" s="146">
        <f t="shared" si="2"/>
        <v>0</v>
      </c>
      <c r="H72" s="142"/>
      <c r="I72" s="501"/>
      <c r="K72" s="541"/>
    </row>
    <row r="73" spans="1:11" ht="22.5" hidden="1">
      <c r="A73" s="130">
        <v>2330</v>
      </c>
      <c r="B73" s="63" t="s">
        <v>912</v>
      </c>
      <c r="C73" s="167">
        <v>3</v>
      </c>
      <c r="D73" s="168">
        <v>0</v>
      </c>
      <c r="E73" s="122" t="s">
        <v>681</v>
      </c>
      <c r="F73" s="18" t="s">
        <v>170</v>
      </c>
      <c r="G73" s="146">
        <f t="shared" si="2"/>
        <v>0</v>
      </c>
      <c r="H73" s="142">
        <f>H75+H76</f>
        <v>0</v>
      </c>
      <c r="I73" s="502">
        <f>I75+I76</f>
        <v>0</v>
      </c>
      <c r="K73" s="541"/>
    </row>
    <row r="74" spans="1:11" s="19" customFormat="1" ht="10.5" customHeight="1" hidden="1">
      <c r="A74" s="130"/>
      <c r="B74" s="58"/>
      <c r="C74" s="167"/>
      <c r="D74" s="168"/>
      <c r="E74" s="121" t="s">
        <v>755</v>
      </c>
      <c r="F74" s="18"/>
      <c r="G74" s="146"/>
      <c r="H74" s="141"/>
      <c r="I74" s="500"/>
      <c r="K74" s="541"/>
    </row>
    <row r="75" spans="1:11" ht="15" hidden="1">
      <c r="A75" s="130">
        <v>2331</v>
      </c>
      <c r="B75" s="64" t="s">
        <v>912</v>
      </c>
      <c r="C75" s="427">
        <v>3</v>
      </c>
      <c r="D75" s="428">
        <v>1</v>
      </c>
      <c r="E75" s="121" t="s">
        <v>171</v>
      </c>
      <c r="F75" s="23" t="s">
        <v>172</v>
      </c>
      <c r="G75" s="146">
        <f t="shared" si="2"/>
        <v>0</v>
      </c>
      <c r="H75" s="142"/>
      <c r="I75" s="501"/>
      <c r="K75" s="541"/>
    </row>
    <row r="76" spans="1:11" ht="15" hidden="1">
      <c r="A76" s="130">
        <v>2332</v>
      </c>
      <c r="B76" s="64" t="s">
        <v>912</v>
      </c>
      <c r="C76" s="427">
        <v>3</v>
      </c>
      <c r="D76" s="428">
        <v>2</v>
      </c>
      <c r="E76" s="121" t="s">
        <v>682</v>
      </c>
      <c r="F76" s="23"/>
      <c r="G76" s="146">
        <f t="shared" si="2"/>
        <v>0</v>
      </c>
      <c r="H76" s="142"/>
      <c r="I76" s="501"/>
      <c r="K76" s="541"/>
    </row>
    <row r="77" spans="1:11" ht="15" hidden="1">
      <c r="A77" s="130">
        <v>2340</v>
      </c>
      <c r="B77" s="63" t="s">
        <v>912</v>
      </c>
      <c r="C77" s="167">
        <v>4</v>
      </c>
      <c r="D77" s="168">
        <v>0</v>
      </c>
      <c r="E77" s="122" t="s">
        <v>683</v>
      </c>
      <c r="F77" s="23"/>
      <c r="G77" s="146">
        <f t="shared" si="2"/>
        <v>0</v>
      </c>
      <c r="H77" s="142">
        <f>H79</f>
        <v>0</v>
      </c>
      <c r="I77" s="502">
        <f>I79</f>
        <v>0</v>
      </c>
      <c r="K77" s="541"/>
    </row>
    <row r="78" spans="1:11" s="19" customFormat="1" ht="10.5" customHeight="1" hidden="1">
      <c r="A78" s="130"/>
      <c r="B78" s="58"/>
      <c r="C78" s="167"/>
      <c r="D78" s="168"/>
      <c r="E78" s="121" t="s">
        <v>755</v>
      </c>
      <c r="F78" s="18"/>
      <c r="G78" s="146"/>
      <c r="H78" s="141"/>
      <c r="I78" s="500"/>
      <c r="K78" s="541"/>
    </row>
    <row r="79" spans="1:11" ht="15" hidden="1">
      <c r="A79" s="130">
        <v>2341</v>
      </c>
      <c r="B79" s="64" t="s">
        <v>912</v>
      </c>
      <c r="C79" s="427">
        <v>4</v>
      </c>
      <c r="D79" s="428">
        <v>1</v>
      </c>
      <c r="E79" s="121" t="s">
        <v>683</v>
      </c>
      <c r="F79" s="23"/>
      <c r="G79" s="146">
        <f t="shared" si="2"/>
        <v>0</v>
      </c>
      <c r="H79" s="142"/>
      <c r="I79" s="501"/>
      <c r="K79" s="541"/>
    </row>
    <row r="80" spans="1:11" ht="15" hidden="1">
      <c r="A80" s="130">
        <v>2350</v>
      </c>
      <c r="B80" s="63" t="s">
        <v>912</v>
      </c>
      <c r="C80" s="167">
        <v>5</v>
      </c>
      <c r="D80" s="168">
        <v>0</v>
      </c>
      <c r="E80" s="122" t="s">
        <v>173</v>
      </c>
      <c r="F80" s="18" t="s">
        <v>174</v>
      </c>
      <c r="G80" s="146">
        <f t="shared" si="2"/>
        <v>0</v>
      </c>
      <c r="H80" s="142">
        <f>H82</f>
        <v>0</v>
      </c>
      <c r="I80" s="502">
        <f>I82</f>
        <v>0</v>
      </c>
      <c r="K80" s="541"/>
    </row>
    <row r="81" spans="1:11" s="19" customFormat="1" ht="10.5" customHeight="1" hidden="1">
      <c r="A81" s="130"/>
      <c r="B81" s="58"/>
      <c r="C81" s="167"/>
      <c r="D81" s="168"/>
      <c r="E81" s="121" t="s">
        <v>755</v>
      </c>
      <c r="F81" s="18"/>
      <c r="G81" s="146"/>
      <c r="H81" s="141"/>
      <c r="I81" s="500"/>
      <c r="K81" s="541"/>
    </row>
    <row r="82" spans="1:11" ht="15" hidden="1">
      <c r="A82" s="130">
        <v>2351</v>
      </c>
      <c r="B82" s="64" t="s">
        <v>912</v>
      </c>
      <c r="C82" s="427">
        <v>5</v>
      </c>
      <c r="D82" s="428">
        <v>1</v>
      </c>
      <c r="E82" s="121" t="s">
        <v>175</v>
      </c>
      <c r="F82" s="23" t="s">
        <v>174</v>
      </c>
      <c r="G82" s="146">
        <f t="shared" si="2"/>
        <v>0</v>
      </c>
      <c r="H82" s="142"/>
      <c r="I82" s="501"/>
      <c r="K82" s="541"/>
    </row>
    <row r="83" spans="1:11" ht="22.5" hidden="1">
      <c r="A83" s="130">
        <v>2360</v>
      </c>
      <c r="B83" s="63" t="s">
        <v>912</v>
      </c>
      <c r="C83" s="167">
        <v>6</v>
      </c>
      <c r="D83" s="168">
        <v>0</v>
      </c>
      <c r="E83" s="122" t="s">
        <v>788</v>
      </c>
      <c r="F83" s="18" t="s">
        <v>176</v>
      </c>
      <c r="G83" s="146">
        <f t="shared" si="2"/>
        <v>0</v>
      </c>
      <c r="H83" s="142">
        <f>H85</f>
        <v>0</v>
      </c>
      <c r="I83" s="502">
        <f>I85</f>
        <v>0</v>
      </c>
      <c r="K83" s="541"/>
    </row>
    <row r="84" spans="1:11" s="19" customFormat="1" ht="10.5" customHeight="1" hidden="1">
      <c r="A84" s="130"/>
      <c r="B84" s="58"/>
      <c r="C84" s="167"/>
      <c r="D84" s="168"/>
      <c r="E84" s="121" t="s">
        <v>755</v>
      </c>
      <c r="F84" s="18"/>
      <c r="G84" s="146"/>
      <c r="H84" s="141"/>
      <c r="I84" s="500"/>
      <c r="K84" s="541"/>
    </row>
    <row r="85" spans="1:11" ht="22.5" hidden="1">
      <c r="A85" s="130">
        <v>2361</v>
      </c>
      <c r="B85" s="64" t="s">
        <v>912</v>
      </c>
      <c r="C85" s="427">
        <v>6</v>
      </c>
      <c r="D85" s="428">
        <v>1</v>
      </c>
      <c r="E85" s="121" t="s">
        <v>788</v>
      </c>
      <c r="F85" s="23" t="s">
        <v>177</v>
      </c>
      <c r="G85" s="146">
        <f t="shared" si="2"/>
        <v>0</v>
      </c>
      <c r="H85" s="142"/>
      <c r="I85" s="501"/>
      <c r="K85" s="541"/>
    </row>
    <row r="86" spans="1:11" ht="27" hidden="1">
      <c r="A86" s="130">
        <v>2370</v>
      </c>
      <c r="B86" s="63" t="s">
        <v>912</v>
      </c>
      <c r="C86" s="167">
        <v>7</v>
      </c>
      <c r="D86" s="168">
        <v>0</v>
      </c>
      <c r="E86" s="122" t="s">
        <v>789</v>
      </c>
      <c r="F86" s="18" t="s">
        <v>178</v>
      </c>
      <c r="G86" s="146">
        <f t="shared" si="2"/>
        <v>0</v>
      </c>
      <c r="H86" s="142">
        <f>H88</f>
        <v>0</v>
      </c>
      <c r="I86" s="502">
        <f>I88</f>
        <v>0</v>
      </c>
      <c r="K86" s="541"/>
    </row>
    <row r="87" spans="1:11" s="19" customFormat="1" ht="10.5" customHeight="1" hidden="1">
      <c r="A87" s="130"/>
      <c r="B87" s="58"/>
      <c r="C87" s="167"/>
      <c r="D87" s="168"/>
      <c r="E87" s="121" t="s">
        <v>755</v>
      </c>
      <c r="F87" s="18"/>
      <c r="G87" s="145"/>
      <c r="H87" s="141"/>
      <c r="I87" s="500"/>
      <c r="K87" s="541"/>
    </row>
    <row r="88" spans="1:11" ht="22.5" hidden="1">
      <c r="A88" s="130">
        <v>2371</v>
      </c>
      <c r="B88" s="64" t="s">
        <v>912</v>
      </c>
      <c r="C88" s="427">
        <v>7</v>
      </c>
      <c r="D88" s="428">
        <v>1</v>
      </c>
      <c r="E88" s="121" t="s">
        <v>790</v>
      </c>
      <c r="F88" s="23" t="s">
        <v>179</v>
      </c>
      <c r="G88" s="146">
        <f>H88+I88</f>
        <v>0</v>
      </c>
      <c r="H88" s="142"/>
      <c r="I88" s="501"/>
      <c r="K88" s="541"/>
    </row>
    <row r="89" spans="1:11" s="161" customFormat="1" ht="52.5" customHeight="1">
      <c r="A89" s="156">
        <v>2400</v>
      </c>
      <c r="B89" s="63" t="s">
        <v>916</v>
      </c>
      <c r="C89" s="167">
        <v>0</v>
      </c>
      <c r="D89" s="168">
        <v>0</v>
      </c>
      <c r="E89" s="165" t="s">
        <v>595</v>
      </c>
      <c r="F89" s="157" t="s">
        <v>180</v>
      </c>
      <c r="G89" s="503">
        <f>G91+G95+G101+G109+G114+G121+G124+G130+G139</f>
        <v>253597.40000000002</v>
      </c>
      <c r="H89" s="503">
        <f>H91+H95+H101+H109+H114+H121+H124+H130+H139</f>
        <v>147677.3</v>
      </c>
      <c r="I89" s="503">
        <f>I91+I95+I101+I109+I114+I121+I124+I130+I139</f>
        <v>105920.10000000003</v>
      </c>
      <c r="K89" s="541"/>
    </row>
    <row r="90" spans="1:11" ht="11.25" customHeight="1" hidden="1">
      <c r="A90" s="128"/>
      <c r="B90" s="58"/>
      <c r="C90" s="425"/>
      <c r="D90" s="426"/>
      <c r="E90" s="121" t="s">
        <v>754</v>
      </c>
      <c r="F90" s="17"/>
      <c r="G90" s="535"/>
      <c r="H90" s="504"/>
      <c r="I90" s="499"/>
      <c r="K90" s="541"/>
    </row>
    <row r="91" spans="1:11" ht="27" hidden="1">
      <c r="A91" s="130">
        <v>2410</v>
      </c>
      <c r="B91" s="63" t="s">
        <v>916</v>
      </c>
      <c r="C91" s="167">
        <v>1</v>
      </c>
      <c r="D91" s="168">
        <v>0</v>
      </c>
      <c r="E91" s="122" t="s">
        <v>181</v>
      </c>
      <c r="F91" s="18" t="s">
        <v>184</v>
      </c>
      <c r="G91" s="507">
        <f>H91+I91</f>
        <v>0</v>
      </c>
      <c r="H91" s="502">
        <f>H93+H94</f>
        <v>0</v>
      </c>
      <c r="I91" s="502">
        <f>I93+I94</f>
        <v>0</v>
      </c>
      <c r="K91" s="541"/>
    </row>
    <row r="92" spans="1:11" s="19" customFormat="1" ht="10.5" customHeight="1" hidden="1">
      <c r="A92" s="130"/>
      <c r="B92" s="58"/>
      <c r="C92" s="167"/>
      <c r="D92" s="168"/>
      <c r="E92" s="121" t="s">
        <v>755</v>
      </c>
      <c r="F92" s="18"/>
      <c r="G92" s="507"/>
      <c r="H92" s="498"/>
      <c r="I92" s="500"/>
      <c r="K92" s="541"/>
    </row>
    <row r="93" spans="1:11" ht="22.5" hidden="1">
      <c r="A93" s="130">
        <v>2411</v>
      </c>
      <c r="B93" s="64" t="s">
        <v>916</v>
      </c>
      <c r="C93" s="427">
        <v>1</v>
      </c>
      <c r="D93" s="428">
        <v>1</v>
      </c>
      <c r="E93" s="121" t="s">
        <v>185</v>
      </c>
      <c r="F93" s="20" t="s">
        <v>186</v>
      </c>
      <c r="G93" s="507">
        <f aca="true" t="shared" si="3" ref="G93:G141">H93+I93</f>
        <v>0</v>
      </c>
      <c r="H93" s="502"/>
      <c r="I93" s="501"/>
      <c r="K93" s="541"/>
    </row>
    <row r="94" spans="1:11" ht="22.5" hidden="1">
      <c r="A94" s="130">
        <v>2412</v>
      </c>
      <c r="B94" s="64" t="s">
        <v>916</v>
      </c>
      <c r="C94" s="427">
        <v>1</v>
      </c>
      <c r="D94" s="428">
        <v>2</v>
      </c>
      <c r="E94" s="121" t="s">
        <v>187</v>
      </c>
      <c r="F94" s="23" t="s">
        <v>188</v>
      </c>
      <c r="G94" s="507">
        <f t="shared" si="3"/>
        <v>0</v>
      </c>
      <c r="H94" s="502"/>
      <c r="I94" s="501"/>
      <c r="K94" s="541"/>
    </row>
    <row r="95" spans="1:11" ht="22.5">
      <c r="A95" s="130">
        <v>2420</v>
      </c>
      <c r="B95" s="63" t="s">
        <v>916</v>
      </c>
      <c r="C95" s="167">
        <v>2</v>
      </c>
      <c r="D95" s="168">
        <v>0</v>
      </c>
      <c r="E95" s="122" t="s">
        <v>189</v>
      </c>
      <c r="F95" s="18" t="s">
        <v>190</v>
      </c>
      <c r="G95" s="507">
        <f t="shared" si="3"/>
        <v>344547.8</v>
      </c>
      <c r="H95" s="502">
        <f>H97+H98+H99+H100</f>
        <v>0</v>
      </c>
      <c r="I95" s="502">
        <f>I97+I98+I99+I100</f>
        <v>344547.8</v>
      </c>
      <c r="K95" s="541"/>
    </row>
    <row r="96" spans="1:11" s="19" customFormat="1" ht="10.5" customHeight="1">
      <c r="A96" s="130"/>
      <c r="B96" s="58"/>
      <c r="C96" s="167"/>
      <c r="D96" s="168"/>
      <c r="E96" s="121" t="s">
        <v>755</v>
      </c>
      <c r="F96" s="18"/>
      <c r="G96" s="507"/>
      <c r="H96" s="498"/>
      <c r="I96" s="500"/>
      <c r="K96" s="541"/>
    </row>
    <row r="97" spans="1:11" ht="15">
      <c r="A97" s="130">
        <v>2421</v>
      </c>
      <c r="B97" s="64" t="s">
        <v>916</v>
      </c>
      <c r="C97" s="427">
        <v>2</v>
      </c>
      <c r="D97" s="428">
        <v>1</v>
      </c>
      <c r="E97" s="121" t="s">
        <v>191</v>
      </c>
      <c r="F97" s="23" t="s">
        <v>192</v>
      </c>
      <c r="G97" s="507">
        <f t="shared" si="3"/>
        <v>0</v>
      </c>
      <c r="H97" s="502">
        <v>0</v>
      </c>
      <c r="I97" s="501"/>
      <c r="K97" s="541"/>
    </row>
    <row r="98" spans="1:11" ht="15">
      <c r="A98" s="130">
        <v>2422</v>
      </c>
      <c r="B98" s="64" t="s">
        <v>916</v>
      </c>
      <c r="C98" s="427">
        <v>2</v>
      </c>
      <c r="D98" s="428">
        <v>2</v>
      </c>
      <c r="E98" s="121" t="s">
        <v>193</v>
      </c>
      <c r="F98" s="23" t="s">
        <v>194</v>
      </c>
      <c r="G98" s="146">
        <f t="shared" si="3"/>
        <v>0</v>
      </c>
      <c r="H98" s="142"/>
      <c r="I98" s="501"/>
      <c r="K98" s="541"/>
    </row>
    <row r="99" spans="1:11" ht="15">
      <c r="A99" s="130">
        <v>2423</v>
      </c>
      <c r="B99" s="64" t="s">
        <v>916</v>
      </c>
      <c r="C99" s="427">
        <v>2</v>
      </c>
      <c r="D99" s="428">
        <v>3</v>
      </c>
      <c r="E99" s="121" t="s">
        <v>195</v>
      </c>
      <c r="F99" s="23" t="s">
        <v>196</v>
      </c>
      <c r="G99" s="146">
        <f t="shared" si="3"/>
        <v>0</v>
      </c>
      <c r="H99" s="142"/>
      <c r="I99" s="501"/>
      <c r="K99" s="541"/>
    </row>
    <row r="100" spans="1:11" ht="15">
      <c r="A100" s="130">
        <v>2424</v>
      </c>
      <c r="B100" s="64" t="s">
        <v>916</v>
      </c>
      <c r="C100" s="427">
        <v>2</v>
      </c>
      <c r="D100" s="428">
        <v>4</v>
      </c>
      <c r="E100" s="121" t="s">
        <v>917</v>
      </c>
      <c r="F100" s="23"/>
      <c r="G100" s="146">
        <f t="shared" si="3"/>
        <v>344547.8</v>
      </c>
      <c r="H100" s="142"/>
      <c r="I100" s="501">
        <f>334577.8+9970</f>
        <v>344547.8</v>
      </c>
      <c r="K100" s="541"/>
    </row>
    <row r="101" spans="1:11" ht="15">
      <c r="A101" s="130">
        <v>2430</v>
      </c>
      <c r="B101" s="63" t="s">
        <v>916</v>
      </c>
      <c r="C101" s="167">
        <v>3</v>
      </c>
      <c r="D101" s="168">
        <v>0</v>
      </c>
      <c r="E101" s="122" t="s">
        <v>197</v>
      </c>
      <c r="F101" s="18" t="s">
        <v>198</v>
      </c>
      <c r="G101" s="146">
        <f t="shared" si="3"/>
        <v>0</v>
      </c>
      <c r="H101" s="142">
        <f>H103+H104+H105+H106+H107+H108</f>
        <v>0</v>
      </c>
      <c r="I101" s="502">
        <v>0</v>
      </c>
      <c r="K101" s="541"/>
    </row>
    <row r="102" spans="1:11" s="19" customFormat="1" ht="10.5" customHeight="1">
      <c r="A102" s="130"/>
      <c r="B102" s="58"/>
      <c r="C102" s="167"/>
      <c r="D102" s="168"/>
      <c r="E102" s="121" t="s">
        <v>755</v>
      </c>
      <c r="F102" s="18"/>
      <c r="G102" s="146"/>
      <c r="H102" s="141"/>
      <c r="I102" s="500"/>
      <c r="K102" s="541"/>
    </row>
    <row r="103" spans="1:11" ht="15">
      <c r="A103" s="130">
        <v>2431</v>
      </c>
      <c r="B103" s="64" t="s">
        <v>916</v>
      </c>
      <c r="C103" s="427">
        <v>3</v>
      </c>
      <c r="D103" s="428">
        <v>1</v>
      </c>
      <c r="E103" s="121" t="s">
        <v>199</v>
      </c>
      <c r="F103" s="23" t="s">
        <v>200</v>
      </c>
      <c r="G103" s="146">
        <f t="shared" si="3"/>
        <v>0</v>
      </c>
      <c r="H103" s="142"/>
      <c r="I103" s="501"/>
      <c r="K103" s="541"/>
    </row>
    <row r="104" spans="1:11" ht="15">
      <c r="A104" s="130">
        <v>2432</v>
      </c>
      <c r="B104" s="64" t="s">
        <v>916</v>
      </c>
      <c r="C104" s="427">
        <v>3</v>
      </c>
      <c r="D104" s="428">
        <v>2</v>
      </c>
      <c r="E104" s="121" t="s">
        <v>201</v>
      </c>
      <c r="F104" s="23" t="s">
        <v>202</v>
      </c>
      <c r="G104" s="146">
        <f t="shared" si="3"/>
        <v>0</v>
      </c>
      <c r="H104" s="142"/>
      <c r="I104" s="501">
        <v>0</v>
      </c>
      <c r="K104" s="541"/>
    </row>
    <row r="105" spans="1:11" ht="15">
      <c r="A105" s="130">
        <v>2433</v>
      </c>
      <c r="B105" s="64" t="s">
        <v>916</v>
      </c>
      <c r="C105" s="427">
        <v>3</v>
      </c>
      <c r="D105" s="428">
        <v>3</v>
      </c>
      <c r="E105" s="121" t="s">
        <v>203</v>
      </c>
      <c r="F105" s="23" t="s">
        <v>204</v>
      </c>
      <c r="G105" s="146">
        <f t="shared" si="3"/>
        <v>0</v>
      </c>
      <c r="H105" s="142"/>
      <c r="I105" s="501"/>
      <c r="K105" s="541"/>
    </row>
    <row r="106" spans="1:11" ht="15">
      <c r="A106" s="130">
        <v>2434</v>
      </c>
      <c r="B106" s="64" t="s">
        <v>916</v>
      </c>
      <c r="C106" s="427">
        <v>3</v>
      </c>
      <c r="D106" s="428">
        <v>4</v>
      </c>
      <c r="E106" s="121" t="s">
        <v>205</v>
      </c>
      <c r="F106" s="23" t="s">
        <v>206</v>
      </c>
      <c r="G106" s="146">
        <f t="shared" si="3"/>
        <v>0</v>
      </c>
      <c r="H106" s="142"/>
      <c r="I106" s="501"/>
      <c r="K106" s="541"/>
    </row>
    <row r="107" spans="1:11" ht="15">
      <c r="A107" s="130">
        <v>2435</v>
      </c>
      <c r="B107" s="64" t="s">
        <v>916</v>
      </c>
      <c r="C107" s="427">
        <v>3</v>
      </c>
      <c r="D107" s="428">
        <v>5</v>
      </c>
      <c r="E107" s="121" t="s">
        <v>207</v>
      </c>
      <c r="F107" s="23" t="s">
        <v>208</v>
      </c>
      <c r="G107" s="146">
        <f t="shared" si="3"/>
        <v>0</v>
      </c>
      <c r="H107" s="142"/>
      <c r="I107" s="501"/>
      <c r="K107" s="541"/>
    </row>
    <row r="108" spans="1:11" ht="15">
      <c r="A108" s="130">
        <v>2436</v>
      </c>
      <c r="B108" s="64" t="s">
        <v>916</v>
      </c>
      <c r="C108" s="427">
        <v>3</v>
      </c>
      <c r="D108" s="428">
        <v>6</v>
      </c>
      <c r="E108" s="121" t="s">
        <v>209</v>
      </c>
      <c r="F108" s="23" t="s">
        <v>210</v>
      </c>
      <c r="G108" s="146">
        <f t="shared" si="3"/>
        <v>0</v>
      </c>
      <c r="H108" s="142"/>
      <c r="I108" s="501"/>
      <c r="K108" s="541"/>
    </row>
    <row r="109" spans="1:11" ht="22.5">
      <c r="A109" s="130">
        <v>2440</v>
      </c>
      <c r="B109" s="63" t="s">
        <v>916</v>
      </c>
      <c r="C109" s="167">
        <v>4</v>
      </c>
      <c r="D109" s="168">
        <v>0</v>
      </c>
      <c r="E109" s="122" t="s">
        <v>211</v>
      </c>
      <c r="F109" s="18" t="s">
        <v>212</v>
      </c>
      <c r="G109" s="146">
        <f t="shared" si="3"/>
        <v>0</v>
      </c>
      <c r="H109" s="142">
        <f>H111+H112+H113</f>
        <v>0</v>
      </c>
      <c r="I109" s="502">
        <f>I111+I112+I113</f>
        <v>0</v>
      </c>
      <c r="K109" s="541"/>
    </row>
    <row r="110" spans="1:11" s="19" customFormat="1" ht="10.5" customHeight="1">
      <c r="A110" s="130"/>
      <c r="B110" s="58"/>
      <c r="C110" s="167"/>
      <c r="D110" s="168"/>
      <c r="E110" s="121" t="s">
        <v>755</v>
      </c>
      <c r="F110" s="18"/>
      <c r="G110" s="146"/>
      <c r="H110" s="141"/>
      <c r="I110" s="500"/>
      <c r="K110" s="541"/>
    </row>
    <row r="111" spans="1:11" ht="27">
      <c r="A111" s="130">
        <v>2441</v>
      </c>
      <c r="B111" s="64" t="s">
        <v>916</v>
      </c>
      <c r="C111" s="427">
        <v>4</v>
      </c>
      <c r="D111" s="428">
        <v>1</v>
      </c>
      <c r="E111" s="121" t="s">
        <v>213</v>
      </c>
      <c r="F111" s="23" t="s">
        <v>214</v>
      </c>
      <c r="G111" s="146">
        <f t="shared" si="3"/>
        <v>0</v>
      </c>
      <c r="H111" s="142"/>
      <c r="I111" s="501"/>
      <c r="K111" s="541"/>
    </row>
    <row r="112" spans="1:11" ht="15">
      <c r="A112" s="130">
        <v>2442</v>
      </c>
      <c r="B112" s="64" t="s">
        <v>916</v>
      </c>
      <c r="C112" s="427">
        <v>4</v>
      </c>
      <c r="D112" s="428">
        <v>2</v>
      </c>
      <c r="E112" s="121" t="s">
        <v>215</v>
      </c>
      <c r="F112" s="23" t="s">
        <v>216</v>
      </c>
      <c r="G112" s="146">
        <f t="shared" si="3"/>
        <v>0</v>
      </c>
      <c r="H112" s="142"/>
      <c r="I112" s="501"/>
      <c r="K112" s="541"/>
    </row>
    <row r="113" spans="1:11" ht="15">
      <c r="A113" s="130">
        <v>2443</v>
      </c>
      <c r="B113" s="64" t="s">
        <v>916</v>
      </c>
      <c r="C113" s="427">
        <v>4</v>
      </c>
      <c r="D113" s="428">
        <v>3</v>
      </c>
      <c r="E113" s="121" t="s">
        <v>217</v>
      </c>
      <c r="F113" s="23" t="s">
        <v>218</v>
      </c>
      <c r="G113" s="146">
        <f t="shared" si="3"/>
        <v>0</v>
      </c>
      <c r="H113" s="142"/>
      <c r="I113" s="501"/>
      <c r="K113" s="541"/>
    </row>
    <row r="114" spans="1:11" ht="15">
      <c r="A114" s="130">
        <v>2450</v>
      </c>
      <c r="B114" s="63" t="s">
        <v>916</v>
      </c>
      <c r="C114" s="167">
        <v>5</v>
      </c>
      <c r="D114" s="168">
        <v>0</v>
      </c>
      <c r="E114" s="122" t="s">
        <v>219</v>
      </c>
      <c r="F114" s="24" t="s">
        <v>220</v>
      </c>
      <c r="G114" s="507">
        <f t="shared" si="3"/>
        <v>187523.69999999998</v>
      </c>
      <c r="H114" s="142">
        <f>H116+H117+H118+H119+H120</f>
        <v>147677.3</v>
      </c>
      <c r="I114" s="502">
        <f>I116+I117+I118+I119+I120</f>
        <v>39846.4</v>
      </c>
      <c r="K114" s="541"/>
    </row>
    <row r="115" spans="1:11" s="19" customFormat="1" ht="10.5" customHeight="1">
      <c r="A115" s="130"/>
      <c r="B115" s="58"/>
      <c r="C115" s="167"/>
      <c r="D115" s="168"/>
      <c r="E115" s="121" t="s">
        <v>755</v>
      </c>
      <c r="F115" s="18"/>
      <c r="G115" s="507"/>
      <c r="H115" s="141"/>
      <c r="I115" s="500"/>
      <c r="K115" s="541"/>
    </row>
    <row r="116" spans="1:11" ht="15">
      <c r="A116" s="130">
        <v>2451</v>
      </c>
      <c r="B116" s="64" t="s">
        <v>916</v>
      </c>
      <c r="C116" s="427">
        <v>5</v>
      </c>
      <c r="D116" s="428">
        <v>1</v>
      </c>
      <c r="E116" s="121" t="s">
        <v>221</v>
      </c>
      <c r="F116" s="23" t="s">
        <v>222</v>
      </c>
      <c r="G116" s="507">
        <f t="shared" si="3"/>
        <v>187523.69999999998</v>
      </c>
      <c r="H116" s="142">
        <v>147677.3</v>
      </c>
      <c r="I116" s="501">
        <v>39846.4</v>
      </c>
      <c r="K116" s="541"/>
    </row>
    <row r="117" spans="1:11" ht="16.5" customHeight="1">
      <c r="A117" s="130">
        <v>2452</v>
      </c>
      <c r="B117" s="64" t="s">
        <v>916</v>
      </c>
      <c r="C117" s="427">
        <v>5</v>
      </c>
      <c r="D117" s="428">
        <v>2</v>
      </c>
      <c r="E117" s="121" t="s">
        <v>223</v>
      </c>
      <c r="F117" s="23" t="s">
        <v>226</v>
      </c>
      <c r="G117" s="146">
        <f t="shared" si="3"/>
        <v>0</v>
      </c>
      <c r="H117" s="142"/>
      <c r="I117" s="501"/>
      <c r="K117" s="541"/>
    </row>
    <row r="118" spans="1:11" ht="15">
      <c r="A118" s="130">
        <v>2453</v>
      </c>
      <c r="B118" s="64" t="s">
        <v>916</v>
      </c>
      <c r="C118" s="427">
        <v>5</v>
      </c>
      <c r="D118" s="428">
        <v>3</v>
      </c>
      <c r="E118" s="121" t="s">
        <v>227</v>
      </c>
      <c r="F118" s="23" t="s">
        <v>228</v>
      </c>
      <c r="G118" s="146">
        <f t="shared" si="3"/>
        <v>0</v>
      </c>
      <c r="H118" s="142"/>
      <c r="I118" s="501"/>
      <c r="K118" s="541"/>
    </row>
    <row r="119" spans="1:11" ht="15">
      <c r="A119" s="130">
        <v>2454</v>
      </c>
      <c r="B119" s="64" t="s">
        <v>916</v>
      </c>
      <c r="C119" s="427">
        <v>5</v>
      </c>
      <c r="D119" s="428">
        <v>4</v>
      </c>
      <c r="E119" s="121" t="s">
        <v>229</v>
      </c>
      <c r="F119" s="23" t="s">
        <v>230</v>
      </c>
      <c r="G119" s="146">
        <f t="shared" si="3"/>
        <v>0</v>
      </c>
      <c r="H119" s="142"/>
      <c r="I119" s="501"/>
      <c r="K119" s="541"/>
    </row>
    <row r="120" spans="1:11" ht="15">
      <c r="A120" s="130">
        <v>2455</v>
      </c>
      <c r="B120" s="64" t="s">
        <v>916</v>
      </c>
      <c r="C120" s="427">
        <v>5</v>
      </c>
      <c r="D120" s="428">
        <v>5</v>
      </c>
      <c r="E120" s="121" t="s">
        <v>231</v>
      </c>
      <c r="F120" s="23" t="s">
        <v>232</v>
      </c>
      <c r="G120" s="146">
        <f t="shared" si="3"/>
        <v>0</v>
      </c>
      <c r="H120" s="142"/>
      <c r="I120" s="501"/>
      <c r="K120" s="541"/>
    </row>
    <row r="121" spans="1:11" ht="15">
      <c r="A121" s="130">
        <v>2460</v>
      </c>
      <c r="B121" s="63" t="s">
        <v>916</v>
      </c>
      <c r="C121" s="167">
        <v>6</v>
      </c>
      <c r="D121" s="168">
        <v>0</v>
      </c>
      <c r="E121" s="122" t="s">
        <v>233</v>
      </c>
      <c r="F121" s="18" t="s">
        <v>234</v>
      </c>
      <c r="G121" s="146">
        <f t="shared" si="3"/>
        <v>0</v>
      </c>
      <c r="H121" s="142">
        <f>H123</f>
        <v>0</v>
      </c>
      <c r="I121" s="502">
        <f>I123</f>
        <v>0</v>
      </c>
      <c r="K121" s="541"/>
    </row>
    <row r="122" spans="1:11" s="19" customFormat="1" ht="10.5" customHeight="1">
      <c r="A122" s="130"/>
      <c r="B122" s="58"/>
      <c r="C122" s="167"/>
      <c r="D122" s="168"/>
      <c r="E122" s="121" t="s">
        <v>755</v>
      </c>
      <c r="F122" s="18"/>
      <c r="G122" s="146"/>
      <c r="H122" s="141"/>
      <c r="I122" s="500"/>
      <c r="K122" s="541"/>
    </row>
    <row r="123" spans="1:11" ht="15">
      <c r="A123" s="130">
        <v>2461</v>
      </c>
      <c r="B123" s="64" t="s">
        <v>916</v>
      </c>
      <c r="C123" s="427">
        <v>6</v>
      </c>
      <c r="D123" s="428">
        <v>1</v>
      </c>
      <c r="E123" s="121" t="s">
        <v>235</v>
      </c>
      <c r="F123" s="23" t="s">
        <v>234</v>
      </c>
      <c r="G123" s="146">
        <f t="shared" si="3"/>
        <v>0</v>
      </c>
      <c r="H123" s="142"/>
      <c r="I123" s="501"/>
      <c r="K123" s="541"/>
    </row>
    <row r="124" spans="1:11" ht="15">
      <c r="A124" s="130">
        <v>2470</v>
      </c>
      <c r="B124" s="63" t="s">
        <v>916</v>
      </c>
      <c r="C124" s="167">
        <v>7</v>
      </c>
      <c r="D124" s="168">
        <v>0</v>
      </c>
      <c r="E124" s="122" t="s">
        <v>236</v>
      </c>
      <c r="F124" s="24" t="s">
        <v>237</v>
      </c>
      <c r="G124" s="146">
        <f t="shared" si="3"/>
        <v>0</v>
      </c>
      <c r="H124" s="142">
        <f>H126+H127+H128+H129</f>
        <v>0</v>
      </c>
      <c r="I124" s="502">
        <f>I126+I127+I128+I129</f>
        <v>0</v>
      </c>
      <c r="K124" s="541"/>
    </row>
    <row r="125" spans="1:11" s="19" customFormat="1" ht="10.5" customHeight="1">
      <c r="A125" s="130"/>
      <c r="B125" s="58"/>
      <c r="C125" s="167"/>
      <c r="D125" s="168"/>
      <c r="E125" s="121" t="s">
        <v>755</v>
      </c>
      <c r="F125" s="18"/>
      <c r="G125" s="146"/>
      <c r="H125" s="141"/>
      <c r="I125" s="500"/>
      <c r="K125" s="541"/>
    </row>
    <row r="126" spans="1:11" ht="22.5">
      <c r="A126" s="130">
        <v>2471</v>
      </c>
      <c r="B126" s="64" t="s">
        <v>916</v>
      </c>
      <c r="C126" s="427">
        <v>7</v>
      </c>
      <c r="D126" s="428">
        <v>1</v>
      </c>
      <c r="E126" s="121" t="s">
        <v>238</v>
      </c>
      <c r="F126" s="23" t="s">
        <v>239</v>
      </c>
      <c r="G126" s="146">
        <f t="shared" si="3"/>
        <v>0</v>
      </c>
      <c r="H126" s="142"/>
      <c r="I126" s="501"/>
      <c r="K126" s="541"/>
    </row>
    <row r="127" spans="1:11" ht="15">
      <c r="A127" s="130">
        <v>2472</v>
      </c>
      <c r="B127" s="64" t="s">
        <v>916</v>
      </c>
      <c r="C127" s="427">
        <v>7</v>
      </c>
      <c r="D127" s="428">
        <v>2</v>
      </c>
      <c r="E127" s="121" t="s">
        <v>240</v>
      </c>
      <c r="F127" s="25" t="s">
        <v>241</v>
      </c>
      <c r="G127" s="146">
        <f t="shared" si="3"/>
        <v>0</v>
      </c>
      <c r="H127" s="142"/>
      <c r="I127" s="501"/>
      <c r="K127" s="541"/>
    </row>
    <row r="128" spans="1:11" ht="15">
      <c r="A128" s="130">
        <v>2473</v>
      </c>
      <c r="B128" s="64" t="s">
        <v>916</v>
      </c>
      <c r="C128" s="427">
        <v>7</v>
      </c>
      <c r="D128" s="428">
        <v>3</v>
      </c>
      <c r="E128" s="121" t="s">
        <v>242</v>
      </c>
      <c r="F128" s="23" t="s">
        <v>243</v>
      </c>
      <c r="G128" s="146">
        <f t="shared" si="3"/>
        <v>0</v>
      </c>
      <c r="H128" s="142"/>
      <c r="I128" s="501"/>
      <c r="K128" s="541"/>
    </row>
    <row r="129" spans="1:11" ht="15">
      <c r="A129" s="130">
        <v>2474</v>
      </c>
      <c r="B129" s="64" t="s">
        <v>916</v>
      </c>
      <c r="C129" s="427">
        <v>7</v>
      </c>
      <c r="D129" s="428">
        <v>4</v>
      </c>
      <c r="E129" s="121" t="s">
        <v>244</v>
      </c>
      <c r="F129" s="20" t="s">
        <v>250</v>
      </c>
      <c r="G129" s="146">
        <f t="shared" si="3"/>
        <v>0</v>
      </c>
      <c r="H129" s="142"/>
      <c r="I129" s="501"/>
      <c r="K129" s="541"/>
    </row>
    <row r="130" spans="1:11" ht="29.25" customHeight="1">
      <c r="A130" s="130">
        <v>2480</v>
      </c>
      <c r="B130" s="63" t="s">
        <v>916</v>
      </c>
      <c r="C130" s="167">
        <v>8</v>
      </c>
      <c r="D130" s="168">
        <v>0</v>
      </c>
      <c r="E130" s="122" t="s">
        <v>251</v>
      </c>
      <c r="F130" s="18" t="s">
        <v>252</v>
      </c>
      <c r="G130" s="146">
        <f t="shared" si="3"/>
        <v>0</v>
      </c>
      <c r="H130" s="142">
        <f>H132+H133+H134+H135+H136+H137+H138</f>
        <v>0</v>
      </c>
      <c r="I130" s="502">
        <f>I132+I133+I134+I135+I136+I137+I138</f>
        <v>0</v>
      </c>
      <c r="K130" s="541"/>
    </row>
    <row r="131" spans="1:11" s="19" customFormat="1" ht="10.5" customHeight="1">
      <c r="A131" s="130"/>
      <c r="B131" s="58"/>
      <c r="C131" s="167"/>
      <c r="D131" s="168"/>
      <c r="E131" s="121" t="s">
        <v>755</v>
      </c>
      <c r="F131" s="18"/>
      <c r="G131" s="146"/>
      <c r="H131" s="141"/>
      <c r="I131" s="500"/>
      <c r="K131" s="541"/>
    </row>
    <row r="132" spans="1:11" ht="33.75">
      <c r="A132" s="130">
        <v>2481</v>
      </c>
      <c r="B132" s="64" t="s">
        <v>916</v>
      </c>
      <c r="C132" s="427">
        <v>8</v>
      </c>
      <c r="D132" s="428">
        <v>1</v>
      </c>
      <c r="E132" s="121" t="s">
        <v>253</v>
      </c>
      <c r="F132" s="23" t="s">
        <v>254</v>
      </c>
      <c r="G132" s="146">
        <f t="shared" si="3"/>
        <v>0</v>
      </c>
      <c r="H132" s="142"/>
      <c r="I132" s="501"/>
      <c r="K132" s="541"/>
    </row>
    <row r="133" spans="1:11" ht="33.75">
      <c r="A133" s="130">
        <v>2482</v>
      </c>
      <c r="B133" s="64" t="s">
        <v>916</v>
      </c>
      <c r="C133" s="427">
        <v>8</v>
      </c>
      <c r="D133" s="428">
        <v>2</v>
      </c>
      <c r="E133" s="121" t="s">
        <v>255</v>
      </c>
      <c r="F133" s="23" t="s">
        <v>256</v>
      </c>
      <c r="G133" s="146">
        <f t="shared" si="3"/>
        <v>0</v>
      </c>
      <c r="H133" s="142"/>
      <c r="I133" s="501"/>
      <c r="K133" s="541"/>
    </row>
    <row r="134" spans="1:11" ht="22.5">
      <c r="A134" s="130">
        <v>2483</v>
      </c>
      <c r="B134" s="64" t="s">
        <v>916</v>
      </c>
      <c r="C134" s="427">
        <v>8</v>
      </c>
      <c r="D134" s="428">
        <v>3</v>
      </c>
      <c r="E134" s="121" t="s">
        <v>257</v>
      </c>
      <c r="F134" s="23" t="s">
        <v>258</v>
      </c>
      <c r="G134" s="146">
        <f t="shared" si="3"/>
        <v>0</v>
      </c>
      <c r="H134" s="142"/>
      <c r="I134" s="501"/>
      <c r="K134" s="541"/>
    </row>
    <row r="135" spans="1:11" ht="37.5" customHeight="1">
      <c r="A135" s="130">
        <v>2484</v>
      </c>
      <c r="B135" s="64" t="s">
        <v>916</v>
      </c>
      <c r="C135" s="427">
        <v>8</v>
      </c>
      <c r="D135" s="428">
        <v>4</v>
      </c>
      <c r="E135" s="121" t="s">
        <v>279</v>
      </c>
      <c r="F135" s="23" t="s">
        <v>280</v>
      </c>
      <c r="G135" s="146">
        <f t="shared" si="3"/>
        <v>0</v>
      </c>
      <c r="H135" s="142"/>
      <c r="I135" s="501"/>
      <c r="K135" s="541"/>
    </row>
    <row r="136" spans="1:11" ht="22.5">
      <c r="A136" s="130">
        <v>2485</v>
      </c>
      <c r="B136" s="64" t="s">
        <v>916</v>
      </c>
      <c r="C136" s="427">
        <v>8</v>
      </c>
      <c r="D136" s="428">
        <v>5</v>
      </c>
      <c r="E136" s="121" t="s">
        <v>281</v>
      </c>
      <c r="F136" s="23" t="s">
        <v>282</v>
      </c>
      <c r="G136" s="146">
        <f t="shared" si="3"/>
        <v>0</v>
      </c>
      <c r="H136" s="142"/>
      <c r="I136" s="501"/>
      <c r="K136" s="541"/>
    </row>
    <row r="137" spans="1:11" ht="22.5">
      <c r="A137" s="130">
        <v>2486</v>
      </c>
      <c r="B137" s="64" t="s">
        <v>916</v>
      </c>
      <c r="C137" s="427">
        <v>8</v>
      </c>
      <c r="D137" s="428">
        <v>6</v>
      </c>
      <c r="E137" s="121" t="s">
        <v>283</v>
      </c>
      <c r="F137" s="23" t="s">
        <v>284</v>
      </c>
      <c r="G137" s="146">
        <f t="shared" si="3"/>
        <v>0</v>
      </c>
      <c r="H137" s="142"/>
      <c r="I137" s="501"/>
      <c r="K137" s="541"/>
    </row>
    <row r="138" spans="1:11" ht="22.5">
      <c r="A138" s="130">
        <v>2487</v>
      </c>
      <c r="B138" s="64" t="s">
        <v>916</v>
      </c>
      <c r="C138" s="427">
        <v>8</v>
      </c>
      <c r="D138" s="428">
        <v>7</v>
      </c>
      <c r="E138" s="121" t="s">
        <v>285</v>
      </c>
      <c r="F138" s="23" t="s">
        <v>286</v>
      </c>
      <c r="G138" s="146">
        <f t="shared" si="3"/>
        <v>0</v>
      </c>
      <c r="H138" s="142"/>
      <c r="I138" s="501"/>
      <c r="K138" s="541"/>
    </row>
    <row r="139" spans="1:11" ht="22.5">
      <c r="A139" s="130">
        <v>2490</v>
      </c>
      <c r="B139" s="63" t="s">
        <v>916</v>
      </c>
      <c r="C139" s="167">
        <v>9</v>
      </c>
      <c r="D139" s="168">
        <v>0</v>
      </c>
      <c r="E139" s="122" t="s">
        <v>287</v>
      </c>
      <c r="F139" s="18" t="s">
        <v>288</v>
      </c>
      <c r="G139" s="507">
        <f t="shared" si="3"/>
        <v>-278474.1</v>
      </c>
      <c r="H139" s="142">
        <f>H141</f>
        <v>0</v>
      </c>
      <c r="I139" s="502">
        <f>I141</f>
        <v>-278474.1</v>
      </c>
      <c r="K139" s="541"/>
    </row>
    <row r="140" spans="1:11" s="19" customFormat="1" ht="10.5" customHeight="1">
      <c r="A140" s="130"/>
      <c r="B140" s="58"/>
      <c r="C140" s="167"/>
      <c r="D140" s="168"/>
      <c r="E140" s="121" t="s">
        <v>755</v>
      </c>
      <c r="F140" s="18"/>
      <c r="G140" s="507"/>
      <c r="H140" s="141"/>
      <c r="I140" s="500"/>
      <c r="K140" s="541"/>
    </row>
    <row r="141" spans="1:11" ht="22.5">
      <c r="A141" s="130">
        <v>2491</v>
      </c>
      <c r="B141" s="64" t="s">
        <v>916</v>
      </c>
      <c r="C141" s="427">
        <v>9</v>
      </c>
      <c r="D141" s="428">
        <v>1</v>
      </c>
      <c r="E141" s="121" t="s">
        <v>287</v>
      </c>
      <c r="F141" s="23" t="s">
        <v>289</v>
      </c>
      <c r="G141" s="507">
        <f t="shared" si="3"/>
        <v>-278474.1</v>
      </c>
      <c r="H141" s="142"/>
      <c r="I141" s="501">
        <v>-278474.1</v>
      </c>
      <c r="K141" s="541"/>
    </row>
    <row r="142" spans="1:11" s="161" customFormat="1" ht="34.5" customHeight="1">
      <c r="A142" s="156">
        <v>2500</v>
      </c>
      <c r="B142" s="63" t="s">
        <v>918</v>
      </c>
      <c r="C142" s="167">
        <v>0</v>
      </c>
      <c r="D142" s="168">
        <v>0</v>
      </c>
      <c r="E142" s="165" t="s">
        <v>596</v>
      </c>
      <c r="F142" s="157" t="s">
        <v>290</v>
      </c>
      <c r="G142" s="503">
        <f>G144+G147+G150+G153+G156+G159</f>
        <v>22180.4</v>
      </c>
      <c r="H142" s="503">
        <f>H144+H147+H150+H153+H156+H159</f>
        <v>22180.4</v>
      </c>
      <c r="I142" s="503">
        <f>I144+I147+I150+I153+I156+I159</f>
        <v>0</v>
      </c>
      <c r="K142" s="541"/>
    </row>
    <row r="143" spans="1:11" ht="11.25" customHeight="1">
      <c r="A143" s="128"/>
      <c r="B143" s="58"/>
      <c r="C143" s="425"/>
      <c r="D143" s="426"/>
      <c r="E143" s="121" t="s">
        <v>754</v>
      </c>
      <c r="F143" s="17"/>
      <c r="G143" s="535"/>
      <c r="H143" s="504"/>
      <c r="I143" s="499"/>
      <c r="K143" s="541"/>
    </row>
    <row r="144" spans="1:11" ht="15">
      <c r="A144" s="130">
        <v>2510</v>
      </c>
      <c r="B144" s="63" t="s">
        <v>918</v>
      </c>
      <c r="C144" s="167">
        <v>1</v>
      </c>
      <c r="D144" s="168">
        <v>0</v>
      </c>
      <c r="E144" s="122" t="s">
        <v>291</v>
      </c>
      <c r="F144" s="18" t="s">
        <v>292</v>
      </c>
      <c r="G144" s="507">
        <f>H144+I144</f>
        <v>22180.4</v>
      </c>
      <c r="H144" s="502">
        <f>H146</f>
        <v>22180.4</v>
      </c>
      <c r="I144" s="502">
        <f>I146</f>
        <v>0</v>
      </c>
      <c r="K144" s="541"/>
    </row>
    <row r="145" spans="1:11" s="19" customFormat="1" ht="10.5" customHeight="1">
      <c r="A145" s="130"/>
      <c r="B145" s="58"/>
      <c r="C145" s="167"/>
      <c r="D145" s="168"/>
      <c r="E145" s="121" t="s">
        <v>755</v>
      </c>
      <c r="F145" s="18"/>
      <c r="G145" s="507"/>
      <c r="H145" s="498"/>
      <c r="I145" s="500"/>
      <c r="K145" s="541"/>
    </row>
    <row r="146" spans="1:11" ht="15">
      <c r="A146" s="130">
        <v>2511</v>
      </c>
      <c r="B146" s="64" t="s">
        <v>918</v>
      </c>
      <c r="C146" s="427">
        <v>1</v>
      </c>
      <c r="D146" s="428">
        <v>1</v>
      </c>
      <c r="E146" s="121" t="s">
        <v>291</v>
      </c>
      <c r="F146" s="23" t="s">
        <v>293</v>
      </c>
      <c r="G146" s="507">
        <f aca="true" t="shared" si="4" ref="G146:G207">H146+I146</f>
        <v>22180.4</v>
      </c>
      <c r="H146" s="502">
        <v>22180.4</v>
      </c>
      <c r="I146" s="501"/>
      <c r="K146" s="541"/>
    </row>
    <row r="147" spans="1:11" ht="15" hidden="1">
      <c r="A147" s="130">
        <v>2520</v>
      </c>
      <c r="B147" s="63" t="s">
        <v>918</v>
      </c>
      <c r="C147" s="167">
        <v>2</v>
      </c>
      <c r="D147" s="168">
        <v>0</v>
      </c>
      <c r="E147" s="122" t="s">
        <v>294</v>
      </c>
      <c r="F147" s="18" t="s">
        <v>295</v>
      </c>
      <c r="G147" s="146">
        <f t="shared" si="4"/>
        <v>0</v>
      </c>
      <c r="H147" s="142">
        <f>H149</f>
        <v>0</v>
      </c>
      <c r="I147" s="502">
        <f>I149</f>
        <v>0</v>
      </c>
      <c r="K147" s="541"/>
    </row>
    <row r="148" spans="1:11" s="19" customFormat="1" ht="10.5" customHeight="1" hidden="1">
      <c r="A148" s="130"/>
      <c r="B148" s="58"/>
      <c r="C148" s="167"/>
      <c r="D148" s="168"/>
      <c r="E148" s="121" t="s">
        <v>755</v>
      </c>
      <c r="F148" s="18"/>
      <c r="G148" s="146"/>
      <c r="H148" s="141"/>
      <c r="I148" s="500"/>
      <c r="K148" s="541"/>
    </row>
    <row r="149" spans="1:11" ht="15" hidden="1">
      <c r="A149" s="130">
        <v>2521</v>
      </c>
      <c r="B149" s="64" t="s">
        <v>918</v>
      </c>
      <c r="C149" s="427">
        <v>2</v>
      </c>
      <c r="D149" s="428">
        <v>1</v>
      </c>
      <c r="E149" s="121" t="s">
        <v>296</v>
      </c>
      <c r="F149" s="23" t="s">
        <v>297</v>
      </c>
      <c r="G149" s="146">
        <f t="shared" si="4"/>
        <v>0</v>
      </c>
      <c r="H149" s="142"/>
      <c r="I149" s="501"/>
      <c r="K149" s="541"/>
    </row>
    <row r="150" spans="1:11" ht="15" hidden="1">
      <c r="A150" s="130">
        <v>2530</v>
      </c>
      <c r="B150" s="63" t="s">
        <v>918</v>
      </c>
      <c r="C150" s="167">
        <v>3</v>
      </c>
      <c r="D150" s="168">
        <v>0</v>
      </c>
      <c r="E150" s="122" t="s">
        <v>298</v>
      </c>
      <c r="F150" s="18" t="s">
        <v>299</v>
      </c>
      <c r="G150" s="146">
        <f t="shared" si="4"/>
        <v>0</v>
      </c>
      <c r="H150" s="142">
        <f>H152</f>
        <v>0</v>
      </c>
      <c r="I150" s="502">
        <f>I152</f>
        <v>0</v>
      </c>
      <c r="K150" s="541"/>
    </row>
    <row r="151" spans="1:11" s="19" customFormat="1" ht="10.5" customHeight="1" hidden="1">
      <c r="A151" s="130"/>
      <c r="B151" s="58"/>
      <c r="C151" s="167"/>
      <c r="D151" s="168"/>
      <c r="E151" s="121" t="s">
        <v>755</v>
      </c>
      <c r="F151" s="18"/>
      <c r="G151" s="146"/>
      <c r="H151" s="141"/>
      <c r="I151" s="500"/>
      <c r="K151" s="541"/>
    </row>
    <row r="152" spans="1:11" ht="15" hidden="1">
      <c r="A152" s="130">
        <v>2531</v>
      </c>
      <c r="B152" s="64" t="s">
        <v>918</v>
      </c>
      <c r="C152" s="427">
        <v>3</v>
      </c>
      <c r="D152" s="428">
        <v>1</v>
      </c>
      <c r="E152" s="121" t="s">
        <v>298</v>
      </c>
      <c r="F152" s="23" t="s">
        <v>300</v>
      </c>
      <c r="G152" s="146">
        <f t="shared" si="4"/>
        <v>0</v>
      </c>
      <c r="H152" s="142"/>
      <c r="I152" s="501"/>
      <c r="K152" s="541"/>
    </row>
    <row r="153" spans="1:11" ht="22.5" hidden="1">
      <c r="A153" s="130">
        <v>2540</v>
      </c>
      <c r="B153" s="63" t="s">
        <v>918</v>
      </c>
      <c r="C153" s="167">
        <v>4</v>
      </c>
      <c r="D153" s="168">
        <v>0</v>
      </c>
      <c r="E153" s="122" t="s">
        <v>301</v>
      </c>
      <c r="F153" s="18" t="s">
        <v>302</v>
      </c>
      <c r="G153" s="146">
        <f t="shared" si="4"/>
        <v>0</v>
      </c>
      <c r="H153" s="142">
        <f>H155</f>
        <v>0</v>
      </c>
      <c r="I153" s="502">
        <f>I155</f>
        <v>0</v>
      </c>
      <c r="K153" s="541"/>
    </row>
    <row r="154" spans="1:11" s="19" customFormat="1" ht="10.5" customHeight="1" hidden="1">
      <c r="A154" s="130"/>
      <c r="B154" s="58"/>
      <c r="C154" s="167"/>
      <c r="D154" s="168"/>
      <c r="E154" s="121" t="s">
        <v>755</v>
      </c>
      <c r="F154" s="18"/>
      <c r="G154" s="146"/>
      <c r="H154" s="141"/>
      <c r="I154" s="500"/>
      <c r="K154" s="541"/>
    </row>
    <row r="155" spans="1:11" ht="17.25" customHeight="1" hidden="1">
      <c r="A155" s="130">
        <v>2541</v>
      </c>
      <c r="B155" s="64" t="s">
        <v>918</v>
      </c>
      <c r="C155" s="427">
        <v>4</v>
      </c>
      <c r="D155" s="428">
        <v>1</v>
      </c>
      <c r="E155" s="121" t="s">
        <v>301</v>
      </c>
      <c r="F155" s="23" t="s">
        <v>303</v>
      </c>
      <c r="G155" s="146">
        <f t="shared" si="4"/>
        <v>0</v>
      </c>
      <c r="H155" s="142"/>
      <c r="I155" s="501"/>
      <c r="K155" s="541"/>
    </row>
    <row r="156" spans="1:11" ht="27" customHeight="1" hidden="1">
      <c r="A156" s="130">
        <v>2550</v>
      </c>
      <c r="B156" s="63" t="s">
        <v>918</v>
      </c>
      <c r="C156" s="167">
        <v>5</v>
      </c>
      <c r="D156" s="168">
        <v>0</v>
      </c>
      <c r="E156" s="122" t="s">
        <v>304</v>
      </c>
      <c r="F156" s="18" t="s">
        <v>305</v>
      </c>
      <c r="G156" s="146">
        <f t="shared" si="4"/>
        <v>0</v>
      </c>
      <c r="H156" s="142">
        <f>H158</f>
        <v>0</v>
      </c>
      <c r="I156" s="502">
        <f>I158</f>
        <v>0</v>
      </c>
      <c r="K156" s="541"/>
    </row>
    <row r="157" spans="1:11" s="19" customFormat="1" ht="10.5" customHeight="1" hidden="1">
      <c r="A157" s="130"/>
      <c r="B157" s="58"/>
      <c r="C157" s="167"/>
      <c r="D157" s="168"/>
      <c r="E157" s="121" t="s">
        <v>755</v>
      </c>
      <c r="F157" s="18"/>
      <c r="G157" s="146"/>
      <c r="H157" s="141"/>
      <c r="I157" s="500"/>
      <c r="K157" s="541"/>
    </row>
    <row r="158" spans="1:11" ht="22.5" hidden="1">
      <c r="A158" s="130">
        <v>2551</v>
      </c>
      <c r="B158" s="64" t="s">
        <v>918</v>
      </c>
      <c r="C158" s="427">
        <v>5</v>
      </c>
      <c r="D158" s="428">
        <v>1</v>
      </c>
      <c r="E158" s="121" t="s">
        <v>304</v>
      </c>
      <c r="F158" s="23" t="s">
        <v>306</v>
      </c>
      <c r="G158" s="146">
        <f t="shared" si="4"/>
        <v>0</v>
      </c>
      <c r="H158" s="142"/>
      <c r="I158" s="501"/>
      <c r="K158" s="541"/>
    </row>
    <row r="159" spans="1:11" ht="27" hidden="1">
      <c r="A159" s="130">
        <v>2560</v>
      </c>
      <c r="B159" s="63" t="s">
        <v>918</v>
      </c>
      <c r="C159" s="167">
        <v>6</v>
      </c>
      <c r="D159" s="168">
        <v>0</v>
      </c>
      <c r="E159" s="122" t="s">
        <v>307</v>
      </c>
      <c r="F159" s="18" t="s">
        <v>308</v>
      </c>
      <c r="G159" s="146">
        <f t="shared" si="4"/>
        <v>0</v>
      </c>
      <c r="H159" s="142">
        <f>H161</f>
        <v>0</v>
      </c>
      <c r="I159" s="502">
        <f>I161</f>
        <v>0</v>
      </c>
      <c r="K159" s="541"/>
    </row>
    <row r="160" spans="1:11" s="19" customFormat="1" ht="10.5" customHeight="1" hidden="1">
      <c r="A160" s="130"/>
      <c r="B160" s="58"/>
      <c r="C160" s="167"/>
      <c r="D160" s="168"/>
      <c r="E160" s="121" t="s">
        <v>755</v>
      </c>
      <c r="F160" s="18"/>
      <c r="G160" s="146"/>
      <c r="H160" s="141"/>
      <c r="I160" s="500"/>
      <c r="K160" s="541"/>
    </row>
    <row r="161" spans="1:11" ht="22.5" hidden="1">
      <c r="A161" s="130">
        <v>2561</v>
      </c>
      <c r="B161" s="64" t="s">
        <v>918</v>
      </c>
      <c r="C161" s="427">
        <v>6</v>
      </c>
      <c r="D161" s="428">
        <v>1</v>
      </c>
      <c r="E161" s="121" t="s">
        <v>307</v>
      </c>
      <c r="F161" s="23" t="s">
        <v>309</v>
      </c>
      <c r="G161" s="146">
        <f t="shared" si="4"/>
        <v>0</v>
      </c>
      <c r="H161" s="142"/>
      <c r="I161" s="501"/>
      <c r="K161" s="541"/>
    </row>
    <row r="162" spans="1:11" s="161" customFormat="1" ht="44.25" customHeight="1">
      <c r="A162" s="156">
        <v>2600</v>
      </c>
      <c r="B162" s="63" t="s">
        <v>919</v>
      </c>
      <c r="C162" s="167">
        <v>0</v>
      </c>
      <c r="D162" s="168">
        <v>0</v>
      </c>
      <c r="E162" s="165" t="s">
        <v>959</v>
      </c>
      <c r="F162" s="157" t="s">
        <v>310</v>
      </c>
      <c r="G162" s="503">
        <f>G164+G167+G170+G173+G176+G179</f>
        <v>401426.80000000005</v>
      </c>
      <c r="H162" s="503">
        <f>H164+H167+H170+H173+H176+H179</f>
        <v>29962</v>
      </c>
      <c r="I162" s="503">
        <f>I164+I167+I170+I173+I176+I179</f>
        <v>371464.80000000005</v>
      </c>
      <c r="K162" s="541"/>
    </row>
    <row r="163" spans="1:11" ht="11.25" customHeight="1">
      <c r="A163" s="128"/>
      <c r="B163" s="58"/>
      <c r="C163" s="425"/>
      <c r="D163" s="426"/>
      <c r="E163" s="121" t="s">
        <v>754</v>
      </c>
      <c r="F163" s="17"/>
      <c r="G163" s="507"/>
      <c r="H163" s="504"/>
      <c r="I163" s="499"/>
      <c r="K163" s="541"/>
    </row>
    <row r="164" spans="1:11" ht="15">
      <c r="A164" s="130">
        <v>2610</v>
      </c>
      <c r="B164" s="63" t="s">
        <v>919</v>
      </c>
      <c r="C164" s="167">
        <v>1</v>
      </c>
      <c r="D164" s="168">
        <v>0</v>
      </c>
      <c r="E164" s="122" t="s">
        <v>311</v>
      </c>
      <c r="F164" s="18" t="s">
        <v>312</v>
      </c>
      <c r="G164" s="507">
        <f t="shared" si="4"/>
        <v>0</v>
      </c>
      <c r="H164" s="502">
        <f>H166</f>
        <v>0</v>
      </c>
      <c r="I164" s="502">
        <f>I166</f>
        <v>0</v>
      </c>
      <c r="K164" s="541"/>
    </row>
    <row r="165" spans="1:11" s="19" customFormat="1" ht="10.5" customHeight="1">
      <c r="A165" s="130"/>
      <c r="B165" s="58"/>
      <c r="C165" s="167"/>
      <c r="D165" s="168"/>
      <c r="E165" s="121" t="s">
        <v>755</v>
      </c>
      <c r="F165" s="18"/>
      <c r="G165" s="507"/>
      <c r="H165" s="498"/>
      <c r="I165" s="500"/>
      <c r="K165" s="541"/>
    </row>
    <row r="166" spans="1:11" ht="15">
      <c r="A166" s="130">
        <v>2611</v>
      </c>
      <c r="B166" s="64" t="s">
        <v>919</v>
      </c>
      <c r="C166" s="427">
        <v>1</v>
      </c>
      <c r="D166" s="428">
        <v>1</v>
      </c>
      <c r="E166" s="121" t="s">
        <v>313</v>
      </c>
      <c r="F166" s="23" t="s">
        <v>314</v>
      </c>
      <c r="G166" s="507">
        <f t="shared" si="4"/>
        <v>0</v>
      </c>
      <c r="H166" s="502">
        <v>0</v>
      </c>
      <c r="I166" s="501">
        <v>0</v>
      </c>
      <c r="K166" s="541"/>
    </row>
    <row r="167" spans="1:11" ht="15">
      <c r="A167" s="130">
        <v>2620</v>
      </c>
      <c r="B167" s="63" t="s">
        <v>919</v>
      </c>
      <c r="C167" s="167">
        <v>2</v>
      </c>
      <c r="D167" s="168">
        <v>0</v>
      </c>
      <c r="E167" s="122" t="s">
        <v>315</v>
      </c>
      <c r="F167" s="18" t="s">
        <v>316</v>
      </c>
      <c r="G167" s="146">
        <f t="shared" si="4"/>
        <v>0</v>
      </c>
      <c r="H167" s="142">
        <f>H169</f>
        <v>0</v>
      </c>
      <c r="I167" s="502">
        <f>I169</f>
        <v>0</v>
      </c>
      <c r="K167" s="541"/>
    </row>
    <row r="168" spans="1:11" s="19" customFormat="1" ht="10.5" customHeight="1">
      <c r="A168" s="130"/>
      <c r="B168" s="58"/>
      <c r="C168" s="167"/>
      <c r="D168" s="168"/>
      <c r="E168" s="121" t="s">
        <v>755</v>
      </c>
      <c r="F168" s="18"/>
      <c r="G168" s="146"/>
      <c r="H168" s="141"/>
      <c r="I168" s="500"/>
      <c r="K168" s="541"/>
    </row>
    <row r="169" spans="1:11" ht="15">
      <c r="A169" s="130">
        <v>2621</v>
      </c>
      <c r="B169" s="64" t="s">
        <v>919</v>
      </c>
      <c r="C169" s="427">
        <v>2</v>
      </c>
      <c r="D169" s="428">
        <v>1</v>
      </c>
      <c r="E169" s="121" t="s">
        <v>315</v>
      </c>
      <c r="F169" s="23" t="s">
        <v>317</v>
      </c>
      <c r="G169" s="146">
        <f t="shared" si="4"/>
        <v>0</v>
      </c>
      <c r="H169" s="142"/>
      <c r="I169" s="501"/>
      <c r="K169" s="541"/>
    </row>
    <row r="170" spans="1:11" ht="15">
      <c r="A170" s="130">
        <v>2630</v>
      </c>
      <c r="B170" s="63" t="s">
        <v>919</v>
      </c>
      <c r="C170" s="167">
        <v>3</v>
      </c>
      <c r="D170" s="168">
        <v>0</v>
      </c>
      <c r="E170" s="122" t="s">
        <v>318</v>
      </c>
      <c r="F170" s="18" t="s">
        <v>319</v>
      </c>
      <c r="G170" s="146">
        <f t="shared" si="4"/>
        <v>219408.2</v>
      </c>
      <c r="H170" s="142">
        <f>H172</f>
        <v>0</v>
      </c>
      <c r="I170" s="502">
        <f>I172</f>
        <v>219408.2</v>
      </c>
      <c r="K170" s="541"/>
    </row>
    <row r="171" spans="1:11" s="19" customFormat="1" ht="10.5" customHeight="1">
      <c r="A171" s="130"/>
      <c r="B171" s="58"/>
      <c r="C171" s="167"/>
      <c r="D171" s="168"/>
      <c r="E171" s="121" t="s">
        <v>755</v>
      </c>
      <c r="F171" s="18"/>
      <c r="G171" s="146"/>
      <c r="H171" s="141"/>
      <c r="I171" s="500"/>
      <c r="K171" s="541"/>
    </row>
    <row r="172" spans="1:11" ht="15">
      <c r="A172" s="130">
        <v>2631</v>
      </c>
      <c r="B172" s="64" t="s">
        <v>919</v>
      </c>
      <c r="C172" s="427">
        <v>3</v>
      </c>
      <c r="D172" s="428">
        <v>1</v>
      </c>
      <c r="E172" s="121" t="s">
        <v>320</v>
      </c>
      <c r="F172" s="26" t="s">
        <v>321</v>
      </c>
      <c r="G172" s="146">
        <f t="shared" si="4"/>
        <v>219408.2</v>
      </c>
      <c r="H172" s="142">
        <v>0</v>
      </c>
      <c r="I172" s="501">
        <v>219408.2</v>
      </c>
      <c r="K172" s="541"/>
    </row>
    <row r="173" spans="1:11" ht="15">
      <c r="A173" s="130">
        <v>2640</v>
      </c>
      <c r="B173" s="63" t="s">
        <v>919</v>
      </c>
      <c r="C173" s="167">
        <v>4</v>
      </c>
      <c r="D173" s="168">
        <v>0</v>
      </c>
      <c r="E173" s="122" t="s">
        <v>322</v>
      </c>
      <c r="F173" s="18" t="s">
        <v>323</v>
      </c>
      <c r="G173" s="146">
        <f t="shared" si="4"/>
        <v>182018.6</v>
      </c>
      <c r="H173" s="142">
        <f>H175</f>
        <v>29962</v>
      </c>
      <c r="I173" s="502">
        <f>I175</f>
        <v>152056.6</v>
      </c>
      <c r="K173" s="541"/>
    </row>
    <row r="174" spans="1:11" s="19" customFormat="1" ht="10.5" customHeight="1">
      <c r="A174" s="130"/>
      <c r="B174" s="58"/>
      <c r="C174" s="167"/>
      <c r="D174" s="168"/>
      <c r="E174" s="121" t="s">
        <v>755</v>
      </c>
      <c r="F174" s="18"/>
      <c r="G174" s="146"/>
      <c r="H174" s="141"/>
      <c r="I174" s="500"/>
      <c r="K174" s="541"/>
    </row>
    <row r="175" spans="1:11" ht="15">
      <c r="A175" s="130">
        <v>2641</v>
      </c>
      <c r="B175" s="64" t="s">
        <v>919</v>
      </c>
      <c r="C175" s="427">
        <v>4</v>
      </c>
      <c r="D175" s="428">
        <v>1</v>
      </c>
      <c r="E175" s="121" t="s">
        <v>324</v>
      </c>
      <c r="F175" s="23" t="s">
        <v>325</v>
      </c>
      <c r="G175" s="146">
        <f t="shared" si="4"/>
        <v>182018.6</v>
      </c>
      <c r="H175" s="142">
        <v>29962</v>
      </c>
      <c r="I175" s="501">
        <v>152056.6</v>
      </c>
      <c r="K175" s="541"/>
    </row>
    <row r="176" spans="1:11" ht="33.75" hidden="1">
      <c r="A176" s="130">
        <v>2650</v>
      </c>
      <c r="B176" s="63" t="s">
        <v>919</v>
      </c>
      <c r="C176" s="167">
        <v>5</v>
      </c>
      <c r="D176" s="168">
        <v>0</v>
      </c>
      <c r="E176" s="122" t="s">
        <v>339</v>
      </c>
      <c r="F176" s="18" t="s">
        <v>340</v>
      </c>
      <c r="G176" s="146">
        <f t="shared" si="4"/>
        <v>0</v>
      </c>
      <c r="H176" s="142">
        <f>H178</f>
        <v>0</v>
      </c>
      <c r="I176" s="502">
        <f>I178</f>
        <v>0</v>
      </c>
      <c r="K176" s="541"/>
    </row>
    <row r="177" spans="1:11" s="19" customFormat="1" ht="10.5" customHeight="1" hidden="1">
      <c r="A177" s="130"/>
      <c r="B177" s="58"/>
      <c r="C177" s="167"/>
      <c r="D177" s="168"/>
      <c r="E177" s="121" t="s">
        <v>755</v>
      </c>
      <c r="F177" s="18"/>
      <c r="G177" s="146"/>
      <c r="H177" s="141"/>
      <c r="I177" s="500"/>
      <c r="K177" s="541"/>
    </row>
    <row r="178" spans="1:11" ht="33.75" hidden="1">
      <c r="A178" s="130">
        <v>2651</v>
      </c>
      <c r="B178" s="64" t="s">
        <v>919</v>
      </c>
      <c r="C178" s="427">
        <v>5</v>
      </c>
      <c r="D178" s="428">
        <v>1</v>
      </c>
      <c r="E178" s="121" t="s">
        <v>339</v>
      </c>
      <c r="F178" s="23" t="s">
        <v>341</v>
      </c>
      <c r="G178" s="146">
        <f t="shared" si="4"/>
        <v>0</v>
      </c>
      <c r="H178" s="142"/>
      <c r="I178" s="501"/>
      <c r="K178" s="541"/>
    </row>
    <row r="179" spans="1:11" ht="27" hidden="1">
      <c r="A179" s="130">
        <v>2660</v>
      </c>
      <c r="B179" s="63" t="s">
        <v>919</v>
      </c>
      <c r="C179" s="167">
        <v>6</v>
      </c>
      <c r="D179" s="168">
        <v>0</v>
      </c>
      <c r="E179" s="122" t="s">
        <v>342</v>
      </c>
      <c r="F179" s="24" t="s">
        <v>343</v>
      </c>
      <c r="G179" s="146">
        <f t="shared" si="4"/>
        <v>0</v>
      </c>
      <c r="H179" s="142">
        <f>H181</f>
        <v>0</v>
      </c>
      <c r="I179" s="502">
        <f>I181</f>
        <v>0</v>
      </c>
      <c r="K179" s="541"/>
    </row>
    <row r="180" spans="1:11" s="19" customFormat="1" ht="10.5" customHeight="1" hidden="1">
      <c r="A180" s="130"/>
      <c r="B180" s="58"/>
      <c r="C180" s="167"/>
      <c r="D180" s="168"/>
      <c r="E180" s="121" t="s">
        <v>755</v>
      </c>
      <c r="F180" s="18"/>
      <c r="G180" s="146"/>
      <c r="H180" s="141"/>
      <c r="I180" s="500"/>
      <c r="K180" s="541"/>
    </row>
    <row r="181" spans="1:11" ht="27" hidden="1">
      <c r="A181" s="130">
        <v>2661</v>
      </c>
      <c r="B181" s="64" t="s">
        <v>919</v>
      </c>
      <c r="C181" s="427">
        <v>6</v>
      </c>
      <c r="D181" s="428">
        <v>1</v>
      </c>
      <c r="E181" s="121" t="s">
        <v>342</v>
      </c>
      <c r="F181" s="23" t="s">
        <v>344</v>
      </c>
      <c r="G181" s="146">
        <f t="shared" si="4"/>
        <v>0</v>
      </c>
      <c r="H181" s="142"/>
      <c r="I181" s="501"/>
      <c r="K181" s="541"/>
    </row>
    <row r="182" spans="1:11" s="161" customFormat="1" ht="36" customHeight="1" hidden="1">
      <c r="A182" s="156">
        <v>2700</v>
      </c>
      <c r="B182" s="63" t="s">
        <v>920</v>
      </c>
      <c r="C182" s="167">
        <v>0</v>
      </c>
      <c r="D182" s="168">
        <v>0</v>
      </c>
      <c r="E182" s="165" t="s">
        <v>597</v>
      </c>
      <c r="F182" s="157" t="s">
        <v>345</v>
      </c>
      <c r="G182" s="159">
        <f>G184+G189+G195+G201+G204+G207</f>
        <v>0</v>
      </c>
      <c r="H182" s="159">
        <f>H184+H189+H195+H201+H204+H207</f>
        <v>0</v>
      </c>
      <c r="I182" s="503">
        <f>I184+I189+I195+I201+I204+I207</f>
        <v>0</v>
      </c>
      <c r="K182" s="541"/>
    </row>
    <row r="183" spans="1:11" ht="11.25" customHeight="1" hidden="1">
      <c r="A183" s="128"/>
      <c r="B183" s="58"/>
      <c r="C183" s="425"/>
      <c r="D183" s="426"/>
      <c r="E183" s="121" t="s">
        <v>754</v>
      </c>
      <c r="F183" s="17"/>
      <c r="G183" s="146"/>
      <c r="H183" s="140"/>
      <c r="I183" s="499"/>
      <c r="K183" s="541"/>
    </row>
    <row r="184" spans="1:11" ht="22.5" hidden="1">
      <c r="A184" s="130">
        <v>2710</v>
      </c>
      <c r="B184" s="63" t="s">
        <v>920</v>
      </c>
      <c r="C184" s="167">
        <v>1</v>
      </c>
      <c r="D184" s="168">
        <v>0</v>
      </c>
      <c r="E184" s="122" t="s">
        <v>346</v>
      </c>
      <c r="F184" s="18" t="s">
        <v>347</v>
      </c>
      <c r="G184" s="146">
        <f t="shared" si="4"/>
        <v>0</v>
      </c>
      <c r="H184" s="142">
        <f>H186+H187+H188</f>
        <v>0</v>
      </c>
      <c r="I184" s="502">
        <f>I186+I187+I188</f>
        <v>0</v>
      </c>
      <c r="K184" s="541"/>
    </row>
    <row r="185" spans="1:11" s="19" customFormat="1" ht="10.5" customHeight="1" hidden="1">
      <c r="A185" s="130"/>
      <c r="B185" s="58"/>
      <c r="C185" s="167"/>
      <c r="D185" s="168"/>
      <c r="E185" s="121" t="s">
        <v>755</v>
      </c>
      <c r="F185" s="18"/>
      <c r="G185" s="146"/>
      <c r="H185" s="141"/>
      <c r="I185" s="500"/>
      <c r="K185" s="541"/>
    </row>
    <row r="186" spans="1:11" ht="15" hidden="1">
      <c r="A186" s="130">
        <v>2711</v>
      </c>
      <c r="B186" s="64" t="s">
        <v>920</v>
      </c>
      <c r="C186" s="427">
        <v>1</v>
      </c>
      <c r="D186" s="428">
        <v>1</v>
      </c>
      <c r="E186" s="121" t="s">
        <v>348</v>
      </c>
      <c r="F186" s="23" t="s">
        <v>349</v>
      </c>
      <c r="G186" s="146">
        <f t="shared" si="4"/>
        <v>0</v>
      </c>
      <c r="H186" s="142"/>
      <c r="I186" s="501"/>
      <c r="K186" s="541"/>
    </row>
    <row r="187" spans="1:11" ht="15" hidden="1">
      <c r="A187" s="130">
        <v>2712</v>
      </c>
      <c r="B187" s="64" t="s">
        <v>920</v>
      </c>
      <c r="C187" s="427">
        <v>1</v>
      </c>
      <c r="D187" s="428">
        <v>2</v>
      </c>
      <c r="E187" s="121" t="s">
        <v>350</v>
      </c>
      <c r="F187" s="23" t="s">
        <v>351</v>
      </c>
      <c r="G187" s="146">
        <f t="shared" si="4"/>
        <v>0</v>
      </c>
      <c r="H187" s="142"/>
      <c r="I187" s="501"/>
      <c r="K187" s="541"/>
    </row>
    <row r="188" spans="1:11" ht="15" hidden="1">
      <c r="A188" s="130">
        <v>2713</v>
      </c>
      <c r="B188" s="64" t="s">
        <v>920</v>
      </c>
      <c r="C188" s="427">
        <v>1</v>
      </c>
      <c r="D188" s="428">
        <v>3</v>
      </c>
      <c r="E188" s="121" t="s">
        <v>684</v>
      </c>
      <c r="F188" s="23" t="s">
        <v>352</v>
      </c>
      <c r="G188" s="146">
        <f t="shared" si="4"/>
        <v>0</v>
      </c>
      <c r="H188" s="142"/>
      <c r="I188" s="501"/>
      <c r="K188" s="541"/>
    </row>
    <row r="189" spans="1:11" ht="15" hidden="1">
      <c r="A189" s="130">
        <v>2720</v>
      </c>
      <c r="B189" s="63" t="s">
        <v>920</v>
      </c>
      <c r="C189" s="167">
        <v>2</v>
      </c>
      <c r="D189" s="168">
        <v>0</v>
      </c>
      <c r="E189" s="122" t="s">
        <v>921</v>
      </c>
      <c r="F189" s="18" t="s">
        <v>353</v>
      </c>
      <c r="G189" s="146">
        <f t="shared" si="4"/>
        <v>0</v>
      </c>
      <c r="H189" s="142">
        <f>H191+H192+H193+H194</f>
        <v>0</v>
      </c>
      <c r="I189" s="502">
        <f>I191+I192+I193+I194</f>
        <v>0</v>
      </c>
      <c r="K189" s="541"/>
    </row>
    <row r="190" spans="1:11" s="19" customFormat="1" ht="10.5" customHeight="1" hidden="1">
      <c r="A190" s="130"/>
      <c r="B190" s="58"/>
      <c r="C190" s="167"/>
      <c r="D190" s="168"/>
      <c r="E190" s="121" t="s">
        <v>755</v>
      </c>
      <c r="F190" s="18"/>
      <c r="G190" s="146"/>
      <c r="H190" s="141"/>
      <c r="I190" s="500"/>
      <c r="K190" s="541"/>
    </row>
    <row r="191" spans="1:11" ht="15" hidden="1">
      <c r="A191" s="130">
        <v>2721</v>
      </c>
      <c r="B191" s="64" t="s">
        <v>920</v>
      </c>
      <c r="C191" s="427">
        <v>2</v>
      </c>
      <c r="D191" s="428">
        <v>1</v>
      </c>
      <c r="E191" s="121" t="s">
        <v>354</v>
      </c>
      <c r="F191" s="23" t="s">
        <v>355</v>
      </c>
      <c r="G191" s="146">
        <f t="shared" si="4"/>
        <v>0</v>
      </c>
      <c r="H191" s="142"/>
      <c r="I191" s="501"/>
      <c r="K191" s="541"/>
    </row>
    <row r="192" spans="1:11" ht="20.25" customHeight="1" hidden="1">
      <c r="A192" s="130">
        <v>2722</v>
      </c>
      <c r="B192" s="64" t="s">
        <v>920</v>
      </c>
      <c r="C192" s="427">
        <v>2</v>
      </c>
      <c r="D192" s="428">
        <v>2</v>
      </c>
      <c r="E192" s="121" t="s">
        <v>356</v>
      </c>
      <c r="F192" s="23" t="s">
        <v>357</v>
      </c>
      <c r="G192" s="146">
        <f t="shared" si="4"/>
        <v>0</v>
      </c>
      <c r="H192" s="142"/>
      <c r="I192" s="501"/>
      <c r="K192" s="541"/>
    </row>
    <row r="193" spans="1:11" ht="15" hidden="1">
      <c r="A193" s="130">
        <v>2723</v>
      </c>
      <c r="B193" s="64" t="s">
        <v>920</v>
      </c>
      <c r="C193" s="427">
        <v>2</v>
      </c>
      <c r="D193" s="428">
        <v>3</v>
      </c>
      <c r="E193" s="121" t="s">
        <v>685</v>
      </c>
      <c r="F193" s="23" t="s">
        <v>358</v>
      </c>
      <c r="G193" s="146">
        <f t="shared" si="4"/>
        <v>0</v>
      </c>
      <c r="H193" s="142"/>
      <c r="I193" s="501"/>
      <c r="K193" s="541"/>
    </row>
    <row r="194" spans="1:11" ht="15" hidden="1">
      <c r="A194" s="130">
        <v>2724</v>
      </c>
      <c r="B194" s="64" t="s">
        <v>920</v>
      </c>
      <c r="C194" s="427">
        <v>2</v>
      </c>
      <c r="D194" s="428">
        <v>4</v>
      </c>
      <c r="E194" s="121" t="s">
        <v>359</v>
      </c>
      <c r="F194" s="23" t="s">
        <v>360</v>
      </c>
      <c r="G194" s="146">
        <f t="shared" si="4"/>
        <v>0</v>
      </c>
      <c r="H194" s="142"/>
      <c r="I194" s="501"/>
      <c r="K194" s="541"/>
    </row>
    <row r="195" spans="1:11" ht="15" hidden="1">
      <c r="A195" s="130">
        <v>2730</v>
      </c>
      <c r="B195" s="63" t="s">
        <v>920</v>
      </c>
      <c r="C195" s="167">
        <v>3</v>
      </c>
      <c r="D195" s="168">
        <v>0</v>
      </c>
      <c r="E195" s="122" t="s">
        <v>361</v>
      </c>
      <c r="F195" s="18" t="s">
        <v>364</v>
      </c>
      <c r="G195" s="146">
        <f t="shared" si="4"/>
        <v>0</v>
      </c>
      <c r="H195" s="142">
        <f>H197+H198+H199+H200</f>
        <v>0</v>
      </c>
      <c r="I195" s="502">
        <f>I197+I198+I199+I200</f>
        <v>0</v>
      </c>
      <c r="K195" s="541"/>
    </row>
    <row r="196" spans="1:11" s="19" customFormat="1" ht="10.5" customHeight="1" hidden="1">
      <c r="A196" s="130"/>
      <c r="B196" s="58"/>
      <c r="C196" s="167"/>
      <c r="D196" s="168"/>
      <c r="E196" s="121" t="s">
        <v>755</v>
      </c>
      <c r="F196" s="18"/>
      <c r="G196" s="146"/>
      <c r="H196" s="141"/>
      <c r="I196" s="500"/>
      <c r="K196" s="541"/>
    </row>
    <row r="197" spans="1:11" ht="15" customHeight="1" hidden="1">
      <c r="A197" s="130">
        <v>2731</v>
      </c>
      <c r="B197" s="64" t="s">
        <v>920</v>
      </c>
      <c r="C197" s="427">
        <v>3</v>
      </c>
      <c r="D197" s="428">
        <v>1</v>
      </c>
      <c r="E197" s="121" t="s">
        <v>365</v>
      </c>
      <c r="F197" s="20" t="s">
        <v>366</v>
      </c>
      <c r="G197" s="146">
        <f t="shared" si="4"/>
        <v>0</v>
      </c>
      <c r="H197" s="142"/>
      <c r="I197" s="501"/>
      <c r="K197" s="541"/>
    </row>
    <row r="198" spans="1:11" ht="18" customHeight="1" hidden="1">
      <c r="A198" s="130">
        <v>2732</v>
      </c>
      <c r="B198" s="64" t="s">
        <v>920</v>
      </c>
      <c r="C198" s="427">
        <v>3</v>
      </c>
      <c r="D198" s="428">
        <v>2</v>
      </c>
      <c r="E198" s="121" t="s">
        <v>367</v>
      </c>
      <c r="F198" s="20" t="s">
        <v>368</v>
      </c>
      <c r="G198" s="146">
        <f t="shared" si="4"/>
        <v>0</v>
      </c>
      <c r="H198" s="142"/>
      <c r="I198" s="501"/>
      <c r="K198" s="541"/>
    </row>
    <row r="199" spans="1:11" ht="16.5" customHeight="1" hidden="1">
      <c r="A199" s="130">
        <v>2733</v>
      </c>
      <c r="B199" s="64" t="s">
        <v>920</v>
      </c>
      <c r="C199" s="427">
        <v>3</v>
      </c>
      <c r="D199" s="428">
        <v>3</v>
      </c>
      <c r="E199" s="121" t="s">
        <v>369</v>
      </c>
      <c r="F199" s="20" t="s">
        <v>370</v>
      </c>
      <c r="G199" s="146">
        <f t="shared" si="4"/>
        <v>0</v>
      </c>
      <c r="H199" s="142"/>
      <c r="I199" s="501"/>
      <c r="K199" s="541"/>
    </row>
    <row r="200" spans="1:11" ht="22.5" hidden="1">
      <c r="A200" s="130">
        <v>2734</v>
      </c>
      <c r="B200" s="64" t="s">
        <v>920</v>
      </c>
      <c r="C200" s="427">
        <v>3</v>
      </c>
      <c r="D200" s="428">
        <v>4</v>
      </c>
      <c r="E200" s="121" t="s">
        <v>371</v>
      </c>
      <c r="F200" s="20" t="s">
        <v>372</v>
      </c>
      <c r="G200" s="146">
        <f t="shared" si="4"/>
        <v>0</v>
      </c>
      <c r="H200" s="142"/>
      <c r="I200" s="501"/>
      <c r="K200" s="541"/>
    </row>
    <row r="201" spans="1:11" ht="15" hidden="1">
      <c r="A201" s="130">
        <v>2740</v>
      </c>
      <c r="B201" s="63" t="s">
        <v>920</v>
      </c>
      <c r="C201" s="167">
        <v>4</v>
      </c>
      <c r="D201" s="168">
        <v>0</v>
      </c>
      <c r="E201" s="122" t="s">
        <v>373</v>
      </c>
      <c r="F201" s="18" t="s">
        <v>374</v>
      </c>
      <c r="G201" s="146">
        <f t="shared" si="4"/>
        <v>0</v>
      </c>
      <c r="H201" s="142">
        <f>H203</f>
        <v>0</v>
      </c>
      <c r="I201" s="502">
        <f>I203</f>
        <v>0</v>
      </c>
      <c r="K201" s="541"/>
    </row>
    <row r="202" spans="1:11" s="19" customFormat="1" ht="10.5" customHeight="1" hidden="1">
      <c r="A202" s="130"/>
      <c r="B202" s="58"/>
      <c r="C202" s="167"/>
      <c r="D202" s="168"/>
      <c r="E202" s="121" t="s">
        <v>755</v>
      </c>
      <c r="F202" s="18"/>
      <c r="G202" s="146"/>
      <c r="H202" s="141"/>
      <c r="I202" s="500"/>
      <c r="K202" s="541"/>
    </row>
    <row r="203" spans="1:11" ht="15" hidden="1">
      <c r="A203" s="130">
        <v>2741</v>
      </c>
      <c r="B203" s="64" t="s">
        <v>920</v>
      </c>
      <c r="C203" s="427">
        <v>4</v>
      </c>
      <c r="D203" s="428">
        <v>1</v>
      </c>
      <c r="E203" s="121" t="s">
        <v>373</v>
      </c>
      <c r="F203" s="23" t="s">
        <v>375</v>
      </c>
      <c r="G203" s="146">
        <f t="shared" si="4"/>
        <v>0</v>
      </c>
      <c r="H203" s="142"/>
      <c r="I203" s="501"/>
      <c r="K203" s="541"/>
    </row>
    <row r="204" spans="1:11" ht="22.5" hidden="1">
      <c r="A204" s="130">
        <v>2750</v>
      </c>
      <c r="B204" s="63" t="s">
        <v>920</v>
      </c>
      <c r="C204" s="167">
        <v>5</v>
      </c>
      <c r="D204" s="168">
        <v>0</v>
      </c>
      <c r="E204" s="122" t="s">
        <v>376</v>
      </c>
      <c r="F204" s="18" t="s">
        <v>377</v>
      </c>
      <c r="G204" s="146">
        <f t="shared" si="4"/>
        <v>0</v>
      </c>
      <c r="H204" s="142">
        <f>H206</f>
        <v>0</v>
      </c>
      <c r="I204" s="502">
        <f>I206</f>
        <v>0</v>
      </c>
      <c r="K204" s="541"/>
    </row>
    <row r="205" spans="1:11" s="19" customFormat="1" ht="10.5" customHeight="1" hidden="1">
      <c r="A205" s="130"/>
      <c r="B205" s="58"/>
      <c r="C205" s="167"/>
      <c r="D205" s="168"/>
      <c r="E205" s="121" t="s">
        <v>755</v>
      </c>
      <c r="F205" s="18"/>
      <c r="G205" s="146"/>
      <c r="H205" s="141"/>
      <c r="I205" s="500"/>
      <c r="K205" s="541"/>
    </row>
    <row r="206" spans="1:11" ht="22.5" hidden="1">
      <c r="A206" s="130">
        <v>2751</v>
      </c>
      <c r="B206" s="64" t="s">
        <v>920</v>
      </c>
      <c r="C206" s="427">
        <v>5</v>
      </c>
      <c r="D206" s="428">
        <v>1</v>
      </c>
      <c r="E206" s="121" t="s">
        <v>376</v>
      </c>
      <c r="F206" s="23" t="s">
        <v>377</v>
      </c>
      <c r="G206" s="146">
        <f t="shared" si="4"/>
        <v>0</v>
      </c>
      <c r="H206" s="142"/>
      <c r="I206" s="501"/>
      <c r="K206" s="541"/>
    </row>
    <row r="207" spans="1:11" ht="15" hidden="1">
      <c r="A207" s="130">
        <v>2760</v>
      </c>
      <c r="B207" s="63" t="s">
        <v>920</v>
      </c>
      <c r="C207" s="167">
        <v>6</v>
      </c>
      <c r="D207" s="168">
        <v>0</v>
      </c>
      <c r="E207" s="122" t="s">
        <v>378</v>
      </c>
      <c r="F207" s="18" t="s">
        <v>379</v>
      </c>
      <c r="G207" s="146">
        <f t="shared" si="4"/>
        <v>0</v>
      </c>
      <c r="H207" s="142">
        <f>H209+H210</f>
        <v>0</v>
      </c>
      <c r="I207" s="502">
        <f>I209+I210</f>
        <v>0</v>
      </c>
      <c r="K207" s="541"/>
    </row>
    <row r="208" spans="1:11" s="19" customFormat="1" ht="10.5" customHeight="1" hidden="1">
      <c r="A208" s="130"/>
      <c r="B208" s="58"/>
      <c r="C208" s="167"/>
      <c r="D208" s="168"/>
      <c r="E208" s="121" t="s">
        <v>755</v>
      </c>
      <c r="F208" s="18"/>
      <c r="G208" s="146"/>
      <c r="H208" s="141"/>
      <c r="I208" s="500"/>
      <c r="K208" s="541"/>
    </row>
    <row r="209" spans="1:11" ht="15" hidden="1">
      <c r="A209" s="130">
        <v>2761</v>
      </c>
      <c r="B209" s="64" t="s">
        <v>920</v>
      </c>
      <c r="C209" s="427">
        <v>6</v>
      </c>
      <c r="D209" s="428">
        <v>1</v>
      </c>
      <c r="E209" s="121" t="s">
        <v>922</v>
      </c>
      <c r="F209" s="18"/>
      <c r="G209" s="146">
        <f aca="true" t="shared" si="5" ref="G209:G271">H209+I209</f>
        <v>0</v>
      </c>
      <c r="H209" s="142"/>
      <c r="I209" s="501"/>
      <c r="K209" s="541"/>
    </row>
    <row r="210" spans="1:11" ht="15" hidden="1">
      <c r="A210" s="130">
        <v>2762</v>
      </c>
      <c r="B210" s="64" t="s">
        <v>920</v>
      </c>
      <c r="C210" s="427">
        <v>6</v>
      </c>
      <c r="D210" s="428">
        <v>2</v>
      </c>
      <c r="E210" s="121" t="s">
        <v>378</v>
      </c>
      <c r="F210" s="23" t="s">
        <v>380</v>
      </c>
      <c r="G210" s="146">
        <f t="shared" si="5"/>
        <v>0</v>
      </c>
      <c r="H210" s="142"/>
      <c r="I210" s="501"/>
      <c r="K210" s="541"/>
    </row>
    <row r="211" spans="1:11" s="161" customFormat="1" ht="33.75" customHeight="1">
      <c r="A211" s="156">
        <v>2800</v>
      </c>
      <c r="B211" s="63" t="s">
        <v>923</v>
      </c>
      <c r="C211" s="167">
        <v>0</v>
      </c>
      <c r="D211" s="168">
        <v>0</v>
      </c>
      <c r="E211" s="165" t="s">
        <v>598</v>
      </c>
      <c r="F211" s="157" t="s">
        <v>381</v>
      </c>
      <c r="G211" s="159">
        <f>G213+G216+G225+G230+G235+G238</f>
        <v>98001.8</v>
      </c>
      <c r="H211" s="159">
        <f>H213+H216</f>
        <v>83909.8</v>
      </c>
      <c r="I211" s="503">
        <f>I213+I216+I225+I230+I235+I238</f>
        <v>14092</v>
      </c>
      <c r="K211" s="541"/>
    </row>
    <row r="212" spans="1:11" ht="11.25" customHeight="1">
      <c r="A212" s="128"/>
      <c r="B212" s="58"/>
      <c r="C212" s="425"/>
      <c r="D212" s="426"/>
      <c r="E212" s="121" t="s">
        <v>754</v>
      </c>
      <c r="F212" s="17"/>
      <c r="G212" s="146"/>
      <c r="H212" s="140"/>
      <c r="I212" s="499"/>
      <c r="K212" s="541"/>
    </row>
    <row r="213" spans="1:11" ht="15">
      <c r="A213" s="130">
        <v>2810</v>
      </c>
      <c r="B213" s="64" t="s">
        <v>923</v>
      </c>
      <c r="C213" s="427">
        <v>1</v>
      </c>
      <c r="D213" s="428">
        <v>0</v>
      </c>
      <c r="E213" s="122" t="s">
        <v>382</v>
      </c>
      <c r="F213" s="18" t="s">
        <v>383</v>
      </c>
      <c r="G213" s="146">
        <f t="shared" si="5"/>
        <v>12446.8</v>
      </c>
      <c r="H213" s="142">
        <f>H215</f>
        <v>12446.8</v>
      </c>
      <c r="I213" s="502">
        <f>I215</f>
        <v>0</v>
      </c>
      <c r="K213" s="541"/>
    </row>
    <row r="214" spans="1:11" s="19" customFormat="1" ht="10.5" customHeight="1">
      <c r="A214" s="130"/>
      <c r="B214" s="58"/>
      <c r="C214" s="167"/>
      <c r="D214" s="168"/>
      <c r="E214" s="121" t="s">
        <v>755</v>
      </c>
      <c r="F214" s="18"/>
      <c r="G214" s="146"/>
      <c r="H214" s="141"/>
      <c r="I214" s="500"/>
      <c r="K214" s="541"/>
    </row>
    <row r="215" spans="1:11" ht="15">
      <c r="A215" s="130">
        <v>2811</v>
      </c>
      <c r="B215" s="64" t="s">
        <v>923</v>
      </c>
      <c r="C215" s="427">
        <v>1</v>
      </c>
      <c r="D215" s="428">
        <v>1</v>
      </c>
      <c r="E215" s="121" t="s">
        <v>382</v>
      </c>
      <c r="F215" s="23" t="s">
        <v>384</v>
      </c>
      <c r="G215" s="146">
        <f t="shared" si="5"/>
        <v>12446.8</v>
      </c>
      <c r="H215" s="142">
        <v>12446.8</v>
      </c>
      <c r="I215" s="501"/>
      <c r="K215" s="541"/>
    </row>
    <row r="216" spans="1:11" ht="15">
      <c r="A216" s="130">
        <v>2820</v>
      </c>
      <c r="B216" s="63" t="s">
        <v>923</v>
      </c>
      <c r="C216" s="167">
        <v>2</v>
      </c>
      <c r="D216" s="168">
        <v>0</v>
      </c>
      <c r="E216" s="122" t="s">
        <v>385</v>
      </c>
      <c r="F216" s="18" t="s">
        <v>386</v>
      </c>
      <c r="G216" s="146">
        <f t="shared" si="5"/>
        <v>85555</v>
      </c>
      <c r="H216" s="142">
        <f>H218+H219+H220+H221+H222+H223+H224</f>
        <v>71463</v>
      </c>
      <c r="I216" s="502">
        <f>I218+I219+I220+I221+I222+I223+I224</f>
        <v>14092</v>
      </c>
      <c r="K216" s="541"/>
    </row>
    <row r="217" spans="1:11" s="19" customFormat="1" ht="10.5" customHeight="1">
      <c r="A217" s="130"/>
      <c r="B217" s="58"/>
      <c r="C217" s="167"/>
      <c r="D217" s="168"/>
      <c r="E217" s="121" t="s">
        <v>755</v>
      </c>
      <c r="F217" s="18"/>
      <c r="G217" s="146"/>
      <c r="H217" s="141"/>
      <c r="I217" s="500"/>
      <c r="K217" s="541"/>
    </row>
    <row r="218" spans="1:11" ht="15">
      <c r="A218" s="130">
        <v>2821</v>
      </c>
      <c r="B218" s="64" t="s">
        <v>923</v>
      </c>
      <c r="C218" s="427">
        <v>2</v>
      </c>
      <c r="D218" s="428">
        <v>1</v>
      </c>
      <c r="E218" s="121" t="s">
        <v>924</v>
      </c>
      <c r="F218" s="18"/>
      <c r="G218" s="146">
        <f t="shared" si="5"/>
        <v>23758</v>
      </c>
      <c r="H218" s="142">
        <v>23758</v>
      </c>
      <c r="I218" s="501"/>
      <c r="K218" s="541"/>
    </row>
    <row r="219" spans="1:11" ht="15">
      <c r="A219" s="130">
        <v>2822</v>
      </c>
      <c r="B219" s="64" t="s">
        <v>923</v>
      </c>
      <c r="C219" s="427">
        <v>2</v>
      </c>
      <c r="D219" s="428">
        <v>2</v>
      </c>
      <c r="E219" s="121" t="s">
        <v>925</v>
      </c>
      <c r="F219" s="18"/>
      <c r="G219" s="146">
        <f t="shared" si="5"/>
        <v>0</v>
      </c>
      <c r="H219" s="142"/>
      <c r="I219" s="501"/>
      <c r="K219" s="541"/>
    </row>
    <row r="220" spans="1:11" ht="15">
      <c r="A220" s="130">
        <v>2823</v>
      </c>
      <c r="B220" s="64" t="s">
        <v>923</v>
      </c>
      <c r="C220" s="427">
        <v>2</v>
      </c>
      <c r="D220" s="428">
        <v>3</v>
      </c>
      <c r="E220" s="121" t="s">
        <v>961</v>
      </c>
      <c r="F220" s="23" t="s">
        <v>387</v>
      </c>
      <c r="G220" s="146">
        <f t="shared" si="5"/>
        <v>61797</v>
      </c>
      <c r="H220" s="142">
        <v>47705</v>
      </c>
      <c r="I220" s="501">
        <v>14092</v>
      </c>
      <c r="K220" s="541"/>
    </row>
    <row r="221" spans="1:11" ht="15" hidden="1">
      <c r="A221" s="130">
        <v>2824</v>
      </c>
      <c r="B221" s="64" t="s">
        <v>923</v>
      </c>
      <c r="C221" s="427">
        <v>2</v>
      </c>
      <c r="D221" s="428">
        <v>4</v>
      </c>
      <c r="E221" s="121" t="s">
        <v>926</v>
      </c>
      <c r="F221" s="23"/>
      <c r="G221" s="146">
        <f t="shared" si="5"/>
        <v>0</v>
      </c>
      <c r="H221" s="142"/>
      <c r="I221" s="501"/>
      <c r="K221" s="541"/>
    </row>
    <row r="222" spans="1:11" ht="15" hidden="1">
      <c r="A222" s="130">
        <v>2825</v>
      </c>
      <c r="B222" s="64" t="s">
        <v>923</v>
      </c>
      <c r="C222" s="427">
        <v>2</v>
      </c>
      <c r="D222" s="428">
        <v>5</v>
      </c>
      <c r="E222" s="121" t="s">
        <v>927</v>
      </c>
      <c r="F222" s="23"/>
      <c r="G222" s="146">
        <f t="shared" si="5"/>
        <v>0</v>
      </c>
      <c r="H222" s="142"/>
      <c r="I222" s="501"/>
      <c r="K222" s="541"/>
    </row>
    <row r="223" spans="1:11" ht="15" hidden="1">
      <c r="A223" s="130">
        <v>2826</v>
      </c>
      <c r="B223" s="64" t="s">
        <v>923</v>
      </c>
      <c r="C223" s="427">
        <v>2</v>
      </c>
      <c r="D223" s="428">
        <v>6</v>
      </c>
      <c r="E223" s="121" t="s">
        <v>928</v>
      </c>
      <c r="F223" s="23"/>
      <c r="G223" s="146">
        <f t="shared" si="5"/>
        <v>0</v>
      </c>
      <c r="H223" s="142"/>
      <c r="I223" s="501"/>
      <c r="K223" s="541"/>
    </row>
    <row r="224" spans="1:11" ht="22.5" hidden="1">
      <c r="A224" s="130">
        <v>2827</v>
      </c>
      <c r="B224" s="64" t="s">
        <v>923</v>
      </c>
      <c r="C224" s="427">
        <v>2</v>
      </c>
      <c r="D224" s="428">
        <v>7</v>
      </c>
      <c r="E224" s="121" t="s">
        <v>929</v>
      </c>
      <c r="F224" s="23"/>
      <c r="G224" s="146">
        <f t="shared" si="5"/>
        <v>0</v>
      </c>
      <c r="H224" s="142"/>
      <c r="I224" s="501"/>
      <c r="K224" s="541"/>
    </row>
    <row r="225" spans="1:11" ht="29.25" customHeight="1" hidden="1">
      <c r="A225" s="130">
        <v>2830</v>
      </c>
      <c r="B225" s="63" t="s">
        <v>923</v>
      </c>
      <c r="C225" s="167">
        <v>3</v>
      </c>
      <c r="D225" s="168">
        <v>0</v>
      </c>
      <c r="E225" s="122" t="s">
        <v>388</v>
      </c>
      <c r="F225" s="24" t="s">
        <v>389</v>
      </c>
      <c r="G225" s="146">
        <f t="shared" si="5"/>
        <v>0</v>
      </c>
      <c r="H225" s="142">
        <f>H227+H228+H229</f>
        <v>0</v>
      </c>
      <c r="I225" s="502">
        <f>I227+I228+I229</f>
        <v>0</v>
      </c>
      <c r="K225" s="541"/>
    </row>
    <row r="226" spans="1:11" s="19" customFormat="1" ht="10.5" customHeight="1" hidden="1">
      <c r="A226" s="130"/>
      <c r="B226" s="58"/>
      <c r="C226" s="167"/>
      <c r="D226" s="168"/>
      <c r="E226" s="121" t="s">
        <v>755</v>
      </c>
      <c r="F226" s="18"/>
      <c r="G226" s="146"/>
      <c r="H226" s="141"/>
      <c r="I226" s="500"/>
      <c r="K226" s="541"/>
    </row>
    <row r="227" spans="1:11" ht="15" hidden="1">
      <c r="A227" s="130">
        <v>2831</v>
      </c>
      <c r="B227" s="64" t="s">
        <v>923</v>
      </c>
      <c r="C227" s="427">
        <v>3</v>
      </c>
      <c r="D227" s="428">
        <v>1</v>
      </c>
      <c r="E227" s="121" t="s">
        <v>962</v>
      </c>
      <c r="F227" s="24"/>
      <c r="G227" s="146">
        <f t="shared" si="5"/>
        <v>0</v>
      </c>
      <c r="H227" s="142"/>
      <c r="I227" s="501"/>
      <c r="K227" s="541"/>
    </row>
    <row r="228" spans="1:11" ht="15" hidden="1">
      <c r="A228" s="130">
        <v>2832</v>
      </c>
      <c r="B228" s="64" t="s">
        <v>923</v>
      </c>
      <c r="C228" s="427">
        <v>3</v>
      </c>
      <c r="D228" s="428">
        <v>2</v>
      </c>
      <c r="E228" s="121" t="s">
        <v>970</v>
      </c>
      <c r="F228" s="24"/>
      <c r="G228" s="146">
        <f t="shared" si="5"/>
        <v>0</v>
      </c>
      <c r="H228" s="142"/>
      <c r="I228" s="501"/>
      <c r="K228" s="541"/>
    </row>
    <row r="229" spans="1:11" ht="15" hidden="1">
      <c r="A229" s="130">
        <v>2833</v>
      </c>
      <c r="B229" s="64" t="s">
        <v>923</v>
      </c>
      <c r="C229" s="427">
        <v>3</v>
      </c>
      <c r="D229" s="428">
        <v>3</v>
      </c>
      <c r="E229" s="121" t="s">
        <v>971</v>
      </c>
      <c r="F229" s="23" t="s">
        <v>390</v>
      </c>
      <c r="G229" s="146">
        <f t="shared" si="5"/>
        <v>0</v>
      </c>
      <c r="H229" s="142"/>
      <c r="I229" s="501"/>
      <c r="K229" s="541"/>
    </row>
    <row r="230" spans="1:11" ht="14.25" customHeight="1" hidden="1">
      <c r="A230" s="130">
        <v>2840</v>
      </c>
      <c r="B230" s="63" t="s">
        <v>923</v>
      </c>
      <c r="C230" s="167">
        <v>4</v>
      </c>
      <c r="D230" s="168">
        <v>0</v>
      </c>
      <c r="E230" s="122" t="s">
        <v>972</v>
      </c>
      <c r="F230" s="24" t="s">
        <v>391</v>
      </c>
      <c r="G230" s="146">
        <f t="shared" si="5"/>
        <v>0</v>
      </c>
      <c r="H230" s="142">
        <f>H232+H233+H234</f>
        <v>0</v>
      </c>
      <c r="I230" s="502">
        <f>I232+I233+I234</f>
        <v>0</v>
      </c>
      <c r="K230" s="541"/>
    </row>
    <row r="231" spans="1:11" s="19" customFormat="1" ht="10.5" customHeight="1" hidden="1">
      <c r="A231" s="130"/>
      <c r="B231" s="58"/>
      <c r="C231" s="167"/>
      <c r="D231" s="168"/>
      <c r="E231" s="121" t="s">
        <v>755</v>
      </c>
      <c r="F231" s="18"/>
      <c r="G231" s="146"/>
      <c r="H231" s="141"/>
      <c r="I231" s="500"/>
      <c r="K231" s="541"/>
    </row>
    <row r="232" spans="1:11" ht="14.25" customHeight="1" hidden="1">
      <c r="A232" s="130">
        <v>2841</v>
      </c>
      <c r="B232" s="64" t="s">
        <v>923</v>
      </c>
      <c r="C232" s="427">
        <v>4</v>
      </c>
      <c r="D232" s="428">
        <v>1</v>
      </c>
      <c r="E232" s="121" t="s">
        <v>973</v>
      </c>
      <c r="F232" s="24"/>
      <c r="G232" s="146">
        <f t="shared" si="5"/>
        <v>0</v>
      </c>
      <c r="H232" s="142"/>
      <c r="I232" s="501"/>
      <c r="K232" s="541"/>
    </row>
    <row r="233" spans="1:11" ht="29.25" customHeight="1" hidden="1">
      <c r="A233" s="130">
        <v>2842</v>
      </c>
      <c r="B233" s="64" t="s">
        <v>923</v>
      </c>
      <c r="C233" s="427">
        <v>4</v>
      </c>
      <c r="D233" s="428">
        <v>2</v>
      </c>
      <c r="E233" s="121" t="s">
        <v>974</v>
      </c>
      <c r="F233" s="24"/>
      <c r="G233" s="146">
        <f t="shared" si="5"/>
        <v>0</v>
      </c>
      <c r="H233" s="142"/>
      <c r="I233" s="501"/>
      <c r="K233" s="541"/>
    </row>
    <row r="234" spans="1:11" ht="15" hidden="1">
      <c r="A234" s="130">
        <v>2843</v>
      </c>
      <c r="B234" s="64" t="s">
        <v>923</v>
      </c>
      <c r="C234" s="427">
        <v>4</v>
      </c>
      <c r="D234" s="428">
        <v>3</v>
      </c>
      <c r="E234" s="121" t="s">
        <v>972</v>
      </c>
      <c r="F234" s="23" t="s">
        <v>392</v>
      </c>
      <c r="G234" s="146">
        <f t="shared" si="5"/>
        <v>0</v>
      </c>
      <c r="H234" s="142"/>
      <c r="I234" s="501"/>
      <c r="K234" s="541"/>
    </row>
    <row r="235" spans="1:11" ht="26.25" customHeight="1" hidden="1">
      <c r="A235" s="130">
        <v>2850</v>
      </c>
      <c r="B235" s="63" t="s">
        <v>923</v>
      </c>
      <c r="C235" s="167">
        <v>5</v>
      </c>
      <c r="D235" s="168">
        <v>0</v>
      </c>
      <c r="E235" s="124" t="s">
        <v>393</v>
      </c>
      <c r="F235" s="24" t="s">
        <v>394</v>
      </c>
      <c r="G235" s="146">
        <f t="shared" si="5"/>
        <v>0</v>
      </c>
      <c r="H235" s="142">
        <f>H237</f>
        <v>0</v>
      </c>
      <c r="I235" s="502">
        <f>I237</f>
        <v>0</v>
      </c>
      <c r="K235" s="541"/>
    </row>
    <row r="236" spans="1:11" s="19" customFormat="1" ht="10.5" customHeight="1" hidden="1">
      <c r="A236" s="130"/>
      <c r="B236" s="58"/>
      <c r="C236" s="167"/>
      <c r="D236" s="168"/>
      <c r="E236" s="121" t="s">
        <v>755</v>
      </c>
      <c r="F236" s="18"/>
      <c r="G236" s="146"/>
      <c r="H236" s="141"/>
      <c r="I236" s="500"/>
      <c r="K236" s="541"/>
    </row>
    <row r="237" spans="1:11" ht="24" customHeight="1" hidden="1">
      <c r="A237" s="130">
        <v>2851</v>
      </c>
      <c r="B237" s="63" t="s">
        <v>923</v>
      </c>
      <c r="C237" s="167">
        <v>5</v>
      </c>
      <c r="D237" s="168">
        <v>1</v>
      </c>
      <c r="E237" s="125" t="s">
        <v>393</v>
      </c>
      <c r="F237" s="23" t="s">
        <v>395</v>
      </c>
      <c r="G237" s="146">
        <f t="shared" si="5"/>
        <v>0</v>
      </c>
      <c r="H237" s="142"/>
      <c r="I237" s="501"/>
      <c r="K237" s="541"/>
    </row>
    <row r="238" spans="1:11" ht="27" customHeight="1" hidden="1">
      <c r="A238" s="130">
        <v>2860</v>
      </c>
      <c r="B238" s="63" t="s">
        <v>923</v>
      </c>
      <c r="C238" s="167">
        <v>6</v>
      </c>
      <c r="D238" s="168">
        <v>0</v>
      </c>
      <c r="E238" s="124" t="s">
        <v>396</v>
      </c>
      <c r="F238" s="24" t="s">
        <v>519</v>
      </c>
      <c r="G238" s="146">
        <f t="shared" si="5"/>
        <v>0</v>
      </c>
      <c r="H238" s="142">
        <f>H240</f>
        <v>0</v>
      </c>
      <c r="I238" s="502">
        <f>I240</f>
        <v>0</v>
      </c>
      <c r="K238" s="541"/>
    </row>
    <row r="239" spans="1:11" s="19" customFormat="1" ht="10.5" customHeight="1" hidden="1">
      <c r="A239" s="130"/>
      <c r="B239" s="58"/>
      <c r="C239" s="167"/>
      <c r="D239" s="168"/>
      <c r="E239" s="121" t="s">
        <v>755</v>
      </c>
      <c r="F239" s="18"/>
      <c r="G239" s="146"/>
      <c r="H239" s="141"/>
      <c r="I239" s="500"/>
      <c r="K239" s="541"/>
    </row>
    <row r="240" spans="1:11" ht="12" customHeight="1" hidden="1">
      <c r="A240" s="130">
        <v>2861</v>
      </c>
      <c r="B240" s="64" t="s">
        <v>923</v>
      </c>
      <c r="C240" s="427">
        <v>6</v>
      </c>
      <c r="D240" s="428">
        <v>1</v>
      </c>
      <c r="E240" s="125" t="s">
        <v>396</v>
      </c>
      <c r="F240" s="23" t="s">
        <v>520</v>
      </c>
      <c r="G240" s="146">
        <f t="shared" si="5"/>
        <v>0</v>
      </c>
      <c r="H240" s="142"/>
      <c r="I240" s="501"/>
      <c r="K240" s="541"/>
    </row>
    <row r="241" spans="1:11" s="161" customFormat="1" ht="44.25" customHeight="1">
      <c r="A241" s="156">
        <v>2900</v>
      </c>
      <c r="B241" s="63" t="s">
        <v>930</v>
      </c>
      <c r="C241" s="167">
        <v>0</v>
      </c>
      <c r="D241" s="168">
        <v>0</v>
      </c>
      <c r="E241" s="165" t="s">
        <v>599</v>
      </c>
      <c r="F241" s="157" t="s">
        <v>521</v>
      </c>
      <c r="G241" s="503">
        <f>G243+G247+G251+G255+G259+G263+G266+G269</f>
        <v>380340.89999999997</v>
      </c>
      <c r="H241" s="503">
        <f>H243+H247+H251+H255+H259+H263+H266+H269</f>
        <v>379305.89999999997</v>
      </c>
      <c r="I241" s="503">
        <f>I243+I247+I251+I255+I259+I263+I266+I269</f>
        <v>1035</v>
      </c>
      <c r="K241" s="541"/>
    </row>
    <row r="242" spans="1:11" ht="11.25" customHeight="1">
      <c r="A242" s="128"/>
      <c r="B242" s="58"/>
      <c r="C242" s="425"/>
      <c r="D242" s="426"/>
      <c r="E242" s="121" t="s">
        <v>754</v>
      </c>
      <c r="F242" s="17"/>
      <c r="G242" s="507"/>
      <c r="H242" s="504"/>
      <c r="I242" s="499"/>
      <c r="K242" s="541"/>
    </row>
    <row r="243" spans="1:11" ht="22.5">
      <c r="A243" s="130">
        <v>2910</v>
      </c>
      <c r="B243" s="63" t="s">
        <v>930</v>
      </c>
      <c r="C243" s="167">
        <v>1</v>
      </c>
      <c r="D243" s="168">
        <v>0</v>
      </c>
      <c r="E243" s="122" t="s">
        <v>963</v>
      </c>
      <c r="F243" s="18" t="s">
        <v>522</v>
      </c>
      <c r="G243" s="507">
        <f t="shared" si="5"/>
        <v>309383.1</v>
      </c>
      <c r="H243" s="502">
        <f>H245+H246</f>
        <v>308348.1</v>
      </c>
      <c r="I243" s="502">
        <f>I245+I246</f>
        <v>1035</v>
      </c>
      <c r="K243" s="541"/>
    </row>
    <row r="244" spans="1:11" s="19" customFormat="1" ht="10.5" customHeight="1">
      <c r="A244" s="130"/>
      <c r="B244" s="58"/>
      <c r="C244" s="167"/>
      <c r="D244" s="168"/>
      <c r="E244" s="121" t="s">
        <v>755</v>
      </c>
      <c r="F244" s="18"/>
      <c r="G244" s="507"/>
      <c r="H244" s="498"/>
      <c r="I244" s="500"/>
      <c r="K244" s="541"/>
    </row>
    <row r="245" spans="1:11" ht="15">
      <c r="A245" s="130">
        <v>2911</v>
      </c>
      <c r="B245" s="64" t="s">
        <v>930</v>
      </c>
      <c r="C245" s="427">
        <v>1</v>
      </c>
      <c r="D245" s="428">
        <v>1</v>
      </c>
      <c r="E245" s="121" t="s">
        <v>523</v>
      </c>
      <c r="F245" s="23" t="s">
        <v>524</v>
      </c>
      <c r="G245" s="507">
        <f t="shared" si="5"/>
        <v>227990.7</v>
      </c>
      <c r="H245" s="502">
        <f>224197.6+2758.1</f>
        <v>226955.7</v>
      </c>
      <c r="I245" s="501">
        <v>1035</v>
      </c>
      <c r="K245" s="541"/>
    </row>
    <row r="246" spans="1:11" ht="15">
      <c r="A246" s="130">
        <v>2912</v>
      </c>
      <c r="B246" s="64" t="s">
        <v>930</v>
      </c>
      <c r="C246" s="427">
        <v>1</v>
      </c>
      <c r="D246" s="428">
        <v>2</v>
      </c>
      <c r="E246" s="121" t="s">
        <v>931</v>
      </c>
      <c r="F246" s="23" t="s">
        <v>525</v>
      </c>
      <c r="G246" s="507">
        <f t="shared" si="5"/>
        <v>81392.4</v>
      </c>
      <c r="H246" s="502">
        <f>80992.4+400</f>
        <v>81392.4</v>
      </c>
      <c r="I246" s="501"/>
      <c r="K246" s="541"/>
    </row>
    <row r="247" spans="1:11" ht="15">
      <c r="A247" s="130">
        <v>2920</v>
      </c>
      <c r="B247" s="63" t="s">
        <v>930</v>
      </c>
      <c r="C247" s="167">
        <v>2</v>
      </c>
      <c r="D247" s="168">
        <v>0</v>
      </c>
      <c r="E247" s="122" t="s">
        <v>932</v>
      </c>
      <c r="F247" s="18" t="s">
        <v>526</v>
      </c>
      <c r="G247" s="507">
        <f t="shared" si="5"/>
        <v>0</v>
      </c>
      <c r="H247" s="502">
        <f>H249+H250</f>
        <v>0</v>
      </c>
      <c r="I247" s="502">
        <f>I249+I250</f>
        <v>0</v>
      </c>
      <c r="K247" s="541"/>
    </row>
    <row r="248" spans="1:11" s="19" customFormat="1" ht="10.5" customHeight="1">
      <c r="A248" s="130"/>
      <c r="B248" s="58"/>
      <c r="C248" s="167"/>
      <c r="D248" s="168"/>
      <c r="E248" s="121" t="s">
        <v>755</v>
      </c>
      <c r="F248" s="18"/>
      <c r="G248" s="507"/>
      <c r="H248" s="498"/>
      <c r="I248" s="500"/>
      <c r="K248" s="541"/>
    </row>
    <row r="249" spans="1:11" ht="15">
      <c r="A249" s="130">
        <v>2921</v>
      </c>
      <c r="B249" s="64" t="s">
        <v>930</v>
      </c>
      <c r="C249" s="427">
        <v>2</v>
      </c>
      <c r="D249" s="428">
        <v>1</v>
      </c>
      <c r="E249" s="121" t="s">
        <v>933</v>
      </c>
      <c r="F249" s="23" t="s">
        <v>527</v>
      </c>
      <c r="G249" s="507">
        <f t="shared" si="5"/>
        <v>0</v>
      </c>
      <c r="H249" s="502">
        <v>0</v>
      </c>
      <c r="I249" s="501"/>
      <c r="K249" s="541"/>
    </row>
    <row r="250" spans="1:11" ht="15">
      <c r="A250" s="130">
        <v>2922</v>
      </c>
      <c r="B250" s="64" t="s">
        <v>930</v>
      </c>
      <c r="C250" s="427">
        <v>2</v>
      </c>
      <c r="D250" s="428">
        <v>2</v>
      </c>
      <c r="E250" s="121" t="s">
        <v>934</v>
      </c>
      <c r="F250" s="23" t="s">
        <v>528</v>
      </c>
      <c r="G250" s="146">
        <f t="shared" si="5"/>
        <v>0</v>
      </c>
      <c r="H250" s="142"/>
      <c r="I250" s="501"/>
      <c r="K250" s="541"/>
    </row>
    <row r="251" spans="1:11" ht="33.75">
      <c r="A251" s="130">
        <v>2930</v>
      </c>
      <c r="B251" s="63" t="s">
        <v>930</v>
      </c>
      <c r="C251" s="167">
        <v>3</v>
      </c>
      <c r="D251" s="168">
        <v>0</v>
      </c>
      <c r="E251" s="122" t="s">
        <v>935</v>
      </c>
      <c r="F251" s="18" t="s">
        <v>529</v>
      </c>
      <c r="G251" s="146">
        <f t="shared" si="5"/>
        <v>0</v>
      </c>
      <c r="H251" s="142">
        <f>H253+H254</f>
        <v>0</v>
      </c>
      <c r="I251" s="502">
        <f>I253+I254</f>
        <v>0</v>
      </c>
      <c r="K251" s="541"/>
    </row>
    <row r="252" spans="1:11" s="19" customFormat="1" ht="10.5" customHeight="1">
      <c r="A252" s="130"/>
      <c r="B252" s="58"/>
      <c r="C252" s="167"/>
      <c r="D252" s="168"/>
      <c r="E252" s="121" t="s">
        <v>755</v>
      </c>
      <c r="F252" s="18"/>
      <c r="G252" s="146"/>
      <c r="H252" s="141"/>
      <c r="I252" s="500"/>
      <c r="K252" s="541"/>
    </row>
    <row r="253" spans="1:11" ht="22.5">
      <c r="A253" s="130">
        <v>2931</v>
      </c>
      <c r="B253" s="64" t="s">
        <v>930</v>
      </c>
      <c r="C253" s="427">
        <v>3</v>
      </c>
      <c r="D253" s="428">
        <v>1</v>
      </c>
      <c r="E253" s="121" t="s">
        <v>936</v>
      </c>
      <c r="F253" s="23" t="s">
        <v>530</v>
      </c>
      <c r="G253" s="146">
        <f t="shared" si="5"/>
        <v>0</v>
      </c>
      <c r="H253" s="142"/>
      <c r="I253" s="501"/>
      <c r="K253" s="541"/>
    </row>
    <row r="254" spans="1:11" ht="15">
      <c r="A254" s="130">
        <v>2932</v>
      </c>
      <c r="B254" s="64" t="s">
        <v>930</v>
      </c>
      <c r="C254" s="427">
        <v>3</v>
      </c>
      <c r="D254" s="428">
        <v>2</v>
      </c>
      <c r="E254" s="121" t="s">
        <v>937</v>
      </c>
      <c r="F254" s="23"/>
      <c r="G254" s="146">
        <f t="shared" si="5"/>
        <v>0</v>
      </c>
      <c r="H254" s="142"/>
      <c r="I254" s="501"/>
      <c r="K254" s="541"/>
    </row>
    <row r="255" spans="1:11" ht="15">
      <c r="A255" s="130">
        <v>2940</v>
      </c>
      <c r="B255" s="63" t="s">
        <v>930</v>
      </c>
      <c r="C255" s="167">
        <v>4</v>
      </c>
      <c r="D255" s="168">
        <v>0</v>
      </c>
      <c r="E255" s="122" t="s">
        <v>531</v>
      </c>
      <c r="F255" s="18" t="s">
        <v>532</v>
      </c>
      <c r="G255" s="146">
        <f t="shared" si="5"/>
        <v>0</v>
      </c>
      <c r="H255" s="142">
        <f>H257+H258</f>
        <v>0</v>
      </c>
      <c r="I255" s="502">
        <f>I257+I258</f>
        <v>0</v>
      </c>
      <c r="K255" s="541"/>
    </row>
    <row r="256" spans="1:11" s="19" customFormat="1" ht="10.5" customHeight="1">
      <c r="A256" s="130"/>
      <c r="B256" s="58"/>
      <c r="C256" s="167"/>
      <c r="D256" s="168"/>
      <c r="E256" s="121" t="s">
        <v>755</v>
      </c>
      <c r="F256" s="18"/>
      <c r="G256" s="146"/>
      <c r="H256" s="141"/>
      <c r="I256" s="500"/>
      <c r="K256" s="541"/>
    </row>
    <row r="257" spans="1:11" ht="15">
      <c r="A257" s="130">
        <v>2941</v>
      </c>
      <c r="B257" s="64" t="s">
        <v>930</v>
      </c>
      <c r="C257" s="427">
        <v>4</v>
      </c>
      <c r="D257" s="428">
        <v>1</v>
      </c>
      <c r="E257" s="121" t="s">
        <v>938</v>
      </c>
      <c r="F257" s="23" t="s">
        <v>533</v>
      </c>
      <c r="G257" s="146">
        <f t="shared" si="5"/>
        <v>0</v>
      </c>
      <c r="H257" s="142"/>
      <c r="I257" s="501"/>
      <c r="K257" s="541"/>
    </row>
    <row r="258" spans="1:11" ht="15">
      <c r="A258" s="130">
        <v>2942</v>
      </c>
      <c r="B258" s="64" t="s">
        <v>930</v>
      </c>
      <c r="C258" s="427">
        <v>4</v>
      </c>
      <c r="D258" s="428">
        <v>2</v>
      </c>
      <c r="E258" s="121" t="s">
        <v>939</v>
      </c>
      <c r="F258" s="23" t="s">
        <v>534</v>
      </c>
      <c r="G258" s="146">
        <f t="shared" si="5"/>
        <v>0</v>
      </c>
      <c r="H258" s="142"/>
      <c r="I258" s="501"/>
      <c r="K258" s="541"/>
    </row>
    <row r="259" spans="1:11" ht="15">
      <c r="A259" s="130">
        <v>2950</v>
      </c>
      <c r="B259" s="63" t="s">
        <v>930</v>
      </c>
      <c r="C259" s="167">
        <v>5</v>
      </c>
      <c r="D259" s="168">
        <v>0</v>
      </c>
      <c r="E259" s="122" t="s">
        <v>535</v>
      </c>
      <c r="F259" s="18" t="s">
        <v>536</v>
      </c>
      <c r="G259" s="146">
        <f t="shared" si="5"/>
        <v>70957.8</v>
      </c>
      <c r="H259" s="142">
        <f>H261+H262</f>
        <v>70957.8</v>
      </c>
      <c r="I259" s="502">
        <f>I261+I262</f>
        <v>0</v>
      </c>
      <c r="K259" s="541"/>
    </row>
    <row r="260" spans="1:11" s="19" customFormat="1" ht="10.5" customHeight="1">
      <c r="A260" s="130"/>
      <c r="B260" s="58"/>
      <c r="C260" s="167"/>
      <c r="D260" s="168"/>
      <c r="E260" s="121" t="s">
        <v>755</v>
      </c>
      <c r="F260" s="18"/>
      <c r="G260" s="146"/>
      <c r="H260" s="141"/>
      <c r="I260" s="500"/>
      <c r="K260" s="541"/>
    </row>
    <row r="261" spans="1:11" ht="15">
      <c r="A261" s="130">
        <v>2951</v>
      </c>
      <c r="B261" s="64" t="s">
        <v>930</v>
      </c>
      <c r="C261" s="427">
        <v>5</v>
      </c>
      <c r="D261" s="428">
        <v>1</v>
      </c>
      <c r="E261" s="121" t="s">
        <v>940</v>
      </c>
      <c r="F261" s="18"/>
      <c r="G261" s="146">
        <f t="shared" si="5"/>
        <v>70957.8</v>
      </c>
      <c r="H261" s="142">
        <v>70957.8</v>
      </c>
      <c r="I261" s="501"/>
      <c r="K261" s="541"/>
    </row>
    <row r="262" spans="1:11" ht="15" hidden="1">
      <c r="A262" s="130">
        <v>2952</v>
      </c>
      <c r="B262" s="64" t="s">
        <v>930</v>
      </c>
      <c r="C262" s="427">
        <v>5</v>
      </c>
      <c r="D262" s="428">
        <v>2</v>
      </c>
      <c r="E262" s="121" t="s">
        <v>941</v>
      </c>
      <c r="F262" s="23" t="s">
        <v>537</v>
      </c>
      <c r="G262" s="146">
        <f t="shared" si="5"/>
        <v>0</v>
      </c>
      <c r="H262" s="142"/>
      <c r="I262" s="501"/>
      <c r="K262" s="541"/>
    </row>
    <row r="263" spans="1:11" ht="22.5" hidden="1">
      <c r="A263" s="130">
        <v>2960</v>
      </c>
      <c r="B263" s="63" t="s">
        <v>930</v>
      </c>
      <c r="C263" s="167">
        <v>6</v>
      </c>
      <c r="D263" s="168">
        <v>0</v>
      </c>
      <c r="E263" s="122" t="s">
        <v>538</v>
      </c>
      <c r="F263" s="18" t="s">
        <v>539</v>
      </c>
      <c r="G263" s="146">
        <f t="shared" si="5"/>
        <v>0</v>
      </c>
      <c r="H263" s="142">
        <f>H265</f>
        <v>0</v>
      </c>
      <c r="I263" s="502">
        <f>I265</f>
        <v>0</v>
      </c>
      <c r="K263" s="541"/>
    </row>
    <row r="264" spans="1:11" s="19" customFormat="1" ht="10.5" customHeight="1" hidden="1">
      <c r="A264" s="130"/>
      <c r="B264" s="58"/>
      <c r="C264" s="167"/>
      <c r="D264" s="168"/>
      <c r="E264" s="121" t="s">
        <v>755</v>
      </c>
      <c r="F264" s="18"/>
      <c r="G264" s="146"/>
      <c r="H264" s="141"/>
      <c r="I264" s="500"/>
      <c r="K264" s="541"/>
    </row>
    <row r="265" spans="1:11" ht="15" hidden="1">
      <c r="A265" s="130">
        <v>2961</v>
      </c>
      <c r="B265" s="64" t="s">
        <v>930</v>
      </c>
      <c r="C265" s="427">
        <v>6</v>
      </c>
      <c r="D265" s="428">
        <v>1</v>
      </c>
      <c r="E265" s="121" t="s">
        <v>538</v>
      </c>
      <c r="F265" s="23" t="s">
        <v>540</v>
      </c>
      <c r="G265" s="146">
        <f t="shared" si="5"/>
        <v>0</v>
      </c>
      <c r="H265" s="142"/>
      <c r="I265" s="501"/>
      <c r="K265" s="541"/>
    </row>
    <row r="266" spans="1:11" ht="22.5" hidden="1">
      <c r="A266" s="130">
        <v>2970</v>
      </c>
      <c r="B266" s="63" t="s">
        <v>930</v>
      </c>
      <c r="C266" s="167">
        <v>7</v>
      </c>
      <c r="D266" s="168">
        <v>0</v>
      </c>
      <c r="E266" s="122" t="s">
        <v>541</v>
      </c>
      <c r="F266" s="18" t="s">
        <v>542</v>
      </c>
      <c r="G266" s="146">
        <f t="shared" si="5"/>
        <v>0</v>
      </c>
      <c r="H266" s="142">
        <f>H268</f>
        <v>0</v>
      </c>
      <c r="I266" s="502">
        <f>I268</f>
        <v>0</v>
      </c>
      <c r="K266" s="541"/>
    </row>
    <row r="267" spans="1:11" s="19" customFormat="1" ht="10.5" customHeight="1" hidden="1">
      <c r="A267" s="130"/>
      <c r="B267" s="58"/>
      <c r="C267" s="167"/>
      <c r="D267" s="168"/>
      <c r="E267" s="121" t="s">
        <v>755</v>
      </c>
      <c r="F267" s="18"/>
      <c r="G267" s="146"/>
      <c r="H267" s="141"/>
      <c r="I267" s="500"/>
      <c r="K267" s="541"/>
    </row>
    <row r="268" spans="1:11" ht="22.5" hidden="1">
      <c r="A268" s="130">
        <v>2971</v>
      </c>
      <c r="B268" s="64" t="s">
        <v>930</v>
      </c>
      <c r="C268" s="427">
        <v>7</v>
      </c>
      <c r="D268" s="428">
        <v>1</v>
      </c>
      <c r="E268" s="121" t="s">
        <v>541</v>
      </c>
      <c r="F268" s="23" t="s">
        <v>542</v>
      </c>
      <c r="G268" s="146">
        <f t="shared" si="5"/>
        <v>0</v>
      </c>
      <c r="H268" s="142"/>
      <c r="I268" s="501"/>
      <c r="K268" s="541"/>
    </row>
    <row r="269" spans="1:11" ht="15" hidden="1">
      <c r="A269" s="130">
        <v>2980</v>
      </c>
      <c r="B269" s="63" t="s">
        <v>930</v>
      </c>
      <c r="C269" s="167">
        <v>8</v>
      </c>
      <c r="D269" s="168">
        <v>0</v>
      </c>
      <c r="E269" s="122" t="s">
        <v>543</v>
      </c>
      <c r="F269" s="18" t="s">
        <v>544</v>
      </c>
      <c r="G269" s="146">
        <f t="shared" si="5"/>
        <v>0</v>
      </c>
      <c r="H269" s="142">
        <f>H271</f>
        <v>0</v>
      </c>
      <c r="I269" s="502">
        <f>I271</f>
        <v>0</v>
      </c>
      <c r="K269" s="541"/>
    </row>
    <row r="270" spans="1:11" s="19" customFormat="1" ht="10.5" customHeight="1" hidden="1">
      <c r="A270" s="130"/>
      <c r="B270" s="58"/>
      <c r="C270" s="167"/>
      <c r="D270" s="168"/>
      <c r="E270" s="121" t="s">
        <v>755</v>
      </c>
      <c r="F270" s="18"/>
      <c r="G270" s="146"/>
      <c r="H270" s="141"/>
      <c r="I270" s="500"/>
      <c r="K270" s="541"/>
    </row>
    <row r="271" spans="1:11" ht="15" hidden="1">
      <c r="A271" s="130">
        <v>2981</v>
      </c>
      <c r="B271" s="64" t="s">
        <v>930</v>
      </c>
      <c r="C271" s="427">
        <v>8</v>
      </c>
      <c r="D271" s="428">
        <v>1</v>
      </c>
      <c r="E271" s="121" t="s">
        <v>543</v>
      </c>
      <c r="F271" s="23" t="s">
        <v>545</v>
      </c>
      <c r="G271" s="146">
        <f t="shared" si="5"/>
        <v>0</v>
      </c>
      <c r="H271" s="142"/>
      <c r="I271" s="501"/>
      <c r="K271" s="541"/>
    </row>
    <row r="272" spans="1:11" s="161" customFormat="1" ht="42" customHeight="1">
      <c r="A272" s="156">
        <v>3000</v>
      </c>
      <c r="B272" s="63" t="s">
        <v>943</v>
      </c>
      <c r="C272" s="167">
        <v>0</v>
      </c>
      <c r="D272" s="168">
        <v>0</v>
      </c>
      <c r="E272" s="165" t="s">
        <v>600</v>
      </c>
      <c r="F272" s="157" t="s">
        <v>546</v>
      </c>
      <c r="G272" s="503">
        <f>G274+G278+G281+G284+G287+G290+G293+G296+G300</f>
        <v>17565</v>
      </c>
      <c r="H272" s="503">
        <f>H274+H278+H281+H284+H287+H290+H293+H296+H300</f>
        <v>17565</v>
      </c>
      <c r="I272" s="503">
        <f>I274+I278+I281+I284+I287+I290+I293+I296+I300</f>
        <v>0</v>
      </c>
      <c r="K272" s="541"/>
    </row>
    <row r="273" spans="1:11" ht="11.25" customHeight="1" hidden="1">
      <c r="A273" s="128"/>
      <c r="B273" s="58"/>
      <c r="C273" s="425"/>
      <c r="D273" s="426"/>
      <c r="E273" s="121" t="s">
        <v>754</v>
      </c>
      <c r="F273" s="17"/>
      <c r="G273" s="146"/>
      <c r="H273" s="140"/>
      <c r="I273" s="499"/>
      <c r="K273" s="541"/>
    </row>
    <row r="274" spans="1:11" ht="15" hidden="1">
      <c r="A274" s="130">
        <v>3010</v>
      </c>
      <c r="B274" s="63" t="s">
        <v>943</v>
      </c>
      <c r="C274" s="167">
        <v>1</v>
      </c>
      <c r="D274" s="168">
        <v>0</v>
      </c>
      <c r="E274" s="122" t="s">
        <v>942</v>
      </c>
      <c r="F274" s="18" t="s">
        <v>547</v>
      </c>
      <c r="G274" s="146">
        <f aca="true" t="shared" si="6" ref="G274:G303">H274+I274</f>
        <v>0</v>
      </c>
      <c r="H274" s="142">
        <f>H276+H277</f>
        <v>0</v>
      </c>
      <c r="I274" s="502">
        <f>I276+I277</f>
        <v>0</v>
      </c>
      <c r="K274" s="541"/>
    </row>
    <row r="275" spans="1:11" s="19" customFormat="1" ht="10.5" customHeight="1" hidden="1">
      <c r="A275" s="130"/>
      <c r="B275" s="58"/>
      <c r="C275" s="167"/>
      <c r="D275" s="168"/>
      <c r="E275" s="121" t="s">
        <v>755</v>
      </c>
      <c r="F275" s="18"/>
      <c r="G275" s="146"/>
      <c r="H275" s="141"/>
      <c r="I275" s="500"/>
      <c r="K275" s="541"/>
    </row>
    <row r="276" spans="1:11" ht="15" hidden="1">
      <c r="A276" s="130">
        <v>3011</v>
      </c>
      <c r="B276" s="64" t="s">
        <v>943</v>
      </c>
      <c r="C276" s="427">
        <v>1</v>
      </c>
      <c r="D276" s="428">
        <v>1</v>
      </c>
      <c r="E276" s="121" t="s">
        <v>548</v>
      </c>
      <c r="F276" s="23" t="s">
        <v>549</v>
      </c>
      <c r="G276" s="146">
        <f t="shared" si="6"/>
        <v>0</v>
      </c>
      <c r="H276" s="142"/>
      <c r="I276" s="501"/>
      <c r="K276" s="541"/>
    </row>
    <row r="277" spans="1:11" ht="15" hidden="1">
      <c r="A277" s="130">
        <v>3012</v>
      </c>
      <c r="B277" s="64" t="s">
        <v>943</v>
      </c>
      <c r="C277" s="427">
        <v>1</v>
      </c>
      <c r="D277" s="428">
        <v>2</v>
      </c>
      <c r="E277" s="121" t="s">
        <v>550</v>
      </c>
      <c r="F277" s="23" t="s">
        <v>551</v>
      </c>
      <c r="G277" s="146">
        <f t="shared" si="6"/>
        <v>0</v>
      </c>
      <c r="H277" s="142"/>
      <c r="I277" s="501"/>
      <c r="K277" s="541"/>
    </row>
    <row r="278" spans="1:11" ht="15" hidden="1">
      <c r="A278" s="130">
        <v>3020</v>
      </c>
      <c r="B278" s="63" t="s">
        <v>943</v>
      </c>
      <c r="C278" s="167">
        <v>2</v>
      </c>
      <c r="D278" s="168">
        <v>0</v>
      </c>
      <c r="E278" s="122" t="s">
        <v>552</v>
      </c>
      <c r="F278" s="18" t="s">
        <v>553</v>
      </c>
      <c r="G278" s="146">
        <f t="shared" si="6"/>
        <v>0</v>
      </c>
      <c r="H278" s="142">
        <f>H280</f>
        <v>0</v>
      </c>
      <c r="I278" s="502">
        <f>I280</f>
        <v>0</v>
      </c>
      <c r="K278" s="541"/>
    </row>
    <row r="279" spans="1:11" s="19" customFormat="1" ht="10.5" customHeight="1" hidden="1">
      <c r="A279" s="130"/>
      <c r="B279" s="58"/>
      <c r="C279" s="167"/>
      <c r="D279" s="168"/>
      <c r="E279" s="121" t="s">
        <v>755</v>
      </c>
      <c r="F279" s="18"/>
      <c r="G279" s="146"/>
      <c r="H279" s="141"/>
      <c r="I279" s="500"/>
      <c r="K279" s="541"/>
    </row>
    <row r="280" spans="1:11" ht="15" hidden="1">
      <c r="A280" s="130">
        <v>3021</v>
      </c>
      <c r="B280" s="64" t="s">
        <v>943</v>
      </c>
      <c r="C280" s="427">
        <v>2</v>
      </c>
      <c r="D280" s="428">
        <v>1</v>
      </c>
      <c r="E280" s="121" t="s">
        <v>552</v>
      </c>
      <c r="F280" s="23" t="s">
        <v>554</v>
      </c>
      <c r="G280" s="146">
        <f t="shared" si="6"/>
        <v>0</v>
      </c>
      <c r="H280" s="142"/>
      <c r="I280" s="501"/>
      <c r="K280" s="541"/>
    </row>
    <row r="281" spans="1:11" ht="15" hidden="1">
      <c r="A281" s="130">
        <v>3030</v>
      </c>
      <c r="B281" s="63" t="s">
        <v>943</v>
      </c>
      <c r="C281" s="167">
        <v>3</v>
      </c>
      <c r="D281" s="168">
        <v>0</v>
      </c>
      <c r="E281" s="122" t="s">
        <v>555</v>
      </c>
      <c r="F281" s="18" t="s">
        <v>556</v>
      </c>
      <c r="G281" s="146">
        <f t="shared" si="6"/>
        <v>0</v>
      </c>
      <c r="H281" s="142">
        <f>H283</f>
        <v>0</v>
      </c>
      <c r="I281" s="502">
        <f>I283</f>
        <v>0</v>
      </c>
      <c r="K281" s="541"/>
    </row>
    <row r="282" spans="1:11" s="19" customFormat="1" ht="15" hidden="1">
      <c r="A282" s="130"/>
      <c r="B282" s="58"/>
      <c r="C282" s="167"/>
      <c r="D282" s="168"/>
      <c r="E282" s="121" t="s">
        <v>755</v>
      </c>
      <c r="F282" s="18"/>
      <c r="G282" s="146"/>
      <c r="H282" s="141"/>
      <c r="I282" s="500"/>
      <c r="K282" s="541"/>
    </row>
    <row r="283" spans="1:11" s="19" customFormat="1" ht="15" hidden="1">
      <c r="A283" s="130">
        <v>3031</v>
      </c>
      <c r="B283" s="64" t="s">
        <v>943</v>
      </c>
      <c r="C283" s="427">
        <v>3</v>
      </c>
      <c r="D283" s="428" t="s">
        <v>816</v>
      </c>
      <c r="E283" s="121" t="s">
        <v>555</v>
      </c>
      <c r="F283" s="18"/>
      <c r="G283" s="146">
        <f t="shared" si="6"/>
        <v>0</v>
      </c>
      <c r="H283" s="141"/>
      <c r="I283" s="500"/>
      <c r="K283" s="541"/>
    </row>
    <row r="284" spans="1:11" ht="15" hidden="1">
      <c r="A284" s="130">
        <v>3040</v>
      </c>
      <c r="B284" s="63" t="s">
        <v>943</v>
      </c>
      <c r="C284" s="167">
        <v>4</v>
      </c>
      <c r="D284" s="168">
        <v>0</v>
      </c>
      <c r="E284" s="122" t="s">
        <v>557</v>
      </c>
      <c r="F284" s="18" t="s">
        <v>558</v>
      </c>
      <c r="G284" s="146">
        <f t="shared" si="6"/>
        <v>0</v>
      </c>
      <c r="H284" s="142">
        <f>H286</f>
        <v>0</v>
      </c>
      <c r="I284" s="502">
        <f>I286</f>
        <v>0</v>
      </c>
      <c r="K284" s="541"/>
    </row>
    <row r="285" spans="1:11" s="19" customFormat="1" ht="10.5" customHeight="1" hidden="1">
      <c r="A285" s="130"/>
      <c r="B285" s="58"/>
      <c r="C285" s="167"/>
      <c r="D285" s="168"/>
      <c r="E285" s="121" t="s">
        <v>755</v>
      </c>
      <c r="F285" s="18"/>
      <c r="G285" s="146"/>
      <c r="H285" s="141"/>
      <c r="I285" s="500"/>
      <c r="K285" s="541"/>
    </row>
    <row r="286" spans="1:11" ht="15" hidden="1">
      <c r="A286" s="130">
        <v>3041</v>
      </c>
      <c r="B286" s="64" t="s">
        <v>943</v>
      </c>
      <c r="C286" s="427">
        <v>4</v>
      </c>
      <c r="D286" s="428">
        <v>1</v>
      </c>
      <c r="E286" s="121" t="s">
        <v>557</v>
      </c>
      <c r="F286" s="23" t="s">
        <v>559</v>
      </c>
      <c r="G286" s="146">
        <f t="shared" si="6"/>
        <v>0</v>
      </c>
      <c r="H286" s="142"/>
      <c r="I286" s="501"/>
      <c r="K286" s="541"/>
    </row>
    <row r="287" spans="1:11" ht="15" hidden="1">
      <c r="A287" s="130">
        <v>3050</v>
      </c>
      <c r="B287" s="63" t="s">
        <v>943</v>
      </c>
      <c r="C287" s="167">
        <v>5</v>
      </c>
      <c r="D287" s="168">
        <v>0</v>
      </c>
      <c r="E287" s="122" t="s">
        <v>560</v>
      </c>
      <c r="F287" s="18" t="s">
        <v>561</v>
      </c>
      <c r="G287" s="146">
        <f t="shared" si="6"/>
        <v>0</v>
      </c>
      <c r="H287" s="142">
        <f>H289</f>
        <v>0</v>
      </c>
      <c r="I287" s="502">
        <f>I289</f>
        <v>0</v>
      </c>
      <c r="K287" s="541"/>
    </row>
    <row r="288" spans="1:11" s="19" customFormat="1" ht="10.5" customHeight="1" hidden="1">
      <c r="A288" s="130"/>
      <c r="B288" s="58"/>
      <c r="C288" s="167"/>
      <c r="D288" s="168"/>
      <c r="E288" s="121" t="s">
        <v>755</v>
      </c>
      <c r="F288" s="18"/>
      <c r="G288" s="146"/>
      <c r="H288" s="141"/>
      <c r="I288" s="500"/>
      <c r="K288" s="541"/>
    </row>
    <row r="289" spans="1:11" ht="15" hidden="1">
      <c r="A289" s="130">
        <v>3051</v>
      </c>
      <c r="B289" s="64" t="s">
        <v>943</v>
      </c>
      <c r="C289" s="427">
        <v>5</v>
      </c>
      <c r="D289" s="428">
        <v>1</v>
      </c>
      <c r="E289" s="121" t="s">
        <v>560</v>
      </c>
      <c r="F289" s="23" t="s">
        <v>561</v>
      </c>
      <c r="G289" s="146">
        <f t="shared" si="6"/>
        <v>0</v>
      </c>
      <c r="H289" s="142"/>
      <c r="I289" s="501"/>
      <c r="K289" s="541"/>
    </row>
    <row r="290" spans="1:11" ht="15" hidden="1">
      <c r="A290" s="130">
        <v>3060</v>
      </c>
      <c r="B290" s="63" t="s">
        <v>943</v>
      </c>
      <c r="C290" s="167">
        <v>6</v>
      </c>
      <c r="D290" s="168">
        <v>0</v>
      </c>
      <c r="E290" s="122" t="s">
        <v>562</v>
      </c>
      <c r="F290" s="18" t="s">
        <v>563</v>
      </c>
      <c r="G290" s="146">
        <f t="shared" si="6"/>
        <v>0</v>
      </c>
      <c r="H290" s="142">
        <f>H292</f>
        <v>0</v>
      </c>
      <c r="I290" s="502">
        <f>I292</f>
        <v>0</v>
      </c>
      <c r="K290" s="541"/>
    </row>
    <row r="291" spans="1:11" s="19" customFormat="1" ht="10.5" customHeight="1" hidden="1">
      <c r="A291" s="130"/>
      <c r="B291" s="58"/>
      <c r="C291" s="167"/>
      <c r="D291" s="168"/>
      <c r="E291" s="121" t="s">
        <v>755</v>
      </c>
      <c r="F291" s="18"/>
      <c r="G291" s="146"/>
      <c r="H291" s="141"/>
      <c r="I291" s="500"/>
      <c r="K291" s="541"/>
    </row>
    <row r="292" spans="1:11" ht="15" hidden="1">
      <c r="A292" s="130">
        <v>3061</v>
      </c>
      <c r="B292" s="64" t="s">
        <v>943</v>
      </c>
      <c r="C292" s="427">
        <v>6</v>
      </c>
      <c r="D292" s="428">
        <v>1</v>
      </c>
      <c r="E292" s="121" t="s">
        <v>562</v>
      </c>
      <c r="F292" s="23" t="s">
        <v>563</v>
      </c>
      <c r="G292" s="146">
        <f t="shared" si="6"/>
        <v>0</v>
      </c>
      <c r="H292" s="142"/>
      <c r="I292" s="501"/>
      <c r="K292" s="541"/>
    </row>
    <row r="293" spans="1:11" ht="22.5">
      <c r="A293" s="130">
        <v>3070</v>
      </c>
      <c r="B293" s="63" t="s">
        <v>943</v>
      </c>
      <c r="C293" s="167">
        <v>7</v>
      </c>
      <c r="D293" s="168">
        <v>0</v>
      </c>
      <c r="E293" s="122" t="s">
        <v>564</v>
      </c>
      <c r="F293" s="18" t="s">
        <v>565</v>
      </c>
      <c r="G293" s="507">
        <f t="shared" si="6"/>
        <v>17565</v>
      </c>
      <c r="H293" s="502">
        <f>H295</f>
        <v>17565</v>
      </c>
      <c r="I293" s="502">
        <f>I295</f>
        <v>0</v>
      </c>
      <c r="K293" s="541"/>
    </row>
    <row r="294" spans="1:11" s="19" customFormat="1" ht="10.5" customHeight="1">
      <c r="A294" s="130"/>
      <c r="B294" s="58"/>
      <c r="C294" s="167"/>
      <c r="D294" s="168"/>
      <c r="E294" s="121" t="s">
        <v>755</v>
      </c>
      <c r="F294" s="18"/>
      <c r="G294" s="507"/>
      <c r="H294" s="498"/>
      <c r="I294" s="500"/>
      <c r="K294" s="541"/>
    </row>
    <row r="295" spans="1:11" ht="22.5">
      <c r="A295" s="130">
        <v>3071</v>
      </c>
      <c r="B295" s="64" t="s">
        <v>943</v>
      </c>
      <c r="C295" s="427">
        <v>7</v>
      </c>
      <c r="D295" s="428">
        <v>1</v>
      </c>
      <c r="E295" s="121" t="s">
        <v>564</v>
      </c>
      <c r="F295" s="23" t="s">
        <v>568</v>
      </c>
      <c r="G295" s="507">
        <f t="shared" si="6"/>
        <v>17565</v>
      </c>
      <c r="H295" s="502">
        <v>17565</v>
      </c>
      <c r="I295" s="501"/>
      <c r="K295" s="541"/>
    </row>
    <row r="296" spans="1:11" ht="22.5" hidden="1">
      <c r="A296" s="130">
        <v>3080</v>
      </c>
      <c r="B296" s="63" t="s">
        <v>943</v>
      </c>
      <c r="C296" s="167">
        <v>8</v>
      </c>
      <c r="D296" s="168">
        <v>0</v>
      </c>
      <c r="E296" s="122" t="s">
        <v>569</v>
      </c>
      <c r="F296" s="18" t="s">
        <v>570</v>
      </c>
      <c r="G296" s="146">
        <f t="shared" si="6"/>
        <v>0</v>
      </c>
      <c r="H296" s="142">
        <f>H298</f>
        <v>0</v>
      </c>
      <c r="I296" s="502">
        <f>I298</f>
        <v>0</v>
      </c>
      <c r="K296" s="541"/>
    </row>
    <row r="297" spans="1:11" s="19" customFormat="1" ht="10.5" customHeight="1" hidden="1">
      <c r="A297" s="130"/>
      <c r="B297" s="58"/>
      <c r="C297" s="167"/>
      <c r="D297" s="168"/>
      <c r="E297" s="121" t="s">
        <v>755</v>
      </c>
      <c r="F297" s="18"/>
      <c r="G297" s="146"/>
      <c r="H297" s="141"/>
      <c r="I297" s="500"/>
      <c r="K297" s="541"/>
    </row>
    <row r="298" spans="1:11" ht="22.5" hidden="1">
      <c r="A298" s="130">
        <v>3081</v>
      </c>
      <c r="B298" s="64" t="s">
        <v>943</v>
      </c>
      <c r="C298" s="427">
        <v>8</v>
      </c>
      <c r="D298" s="428">
        <v>1</v>
      </c>
      <c r="E298" s="121" t="s">
        <v>569</v>
      </c>
      <c r="F298" s="23" t="s">
        <v>571</v>
      </c>
      <c r="G298" s="146">
        <f t="shared" si="6"/>
        <v>0</v>
      </c>
      <c r="H298" s="142"/>
      <c r="I298" s="501"/>
      <c r="K298" s="541"/>
    </row>
    <row r="299" spans="1:11" s="19" customFormat="1" ht="10.5" customHeight="1" hidden="1">
      <c r="A299" s="130"/>
      <c r="B299" s="58"/>
      <c r="C299" s="167"/>
      <c r="D299" s="168"/>
      <c r="E299" s="121" t="s">
        <v>755</v>
      </c>
      <c r="F299" s="18"/>
      <c r="G299" s="146"/>
      <c r="H299" s="141"/>
      <c r="I299" s="500"/>
      <c r="K299" s="541"/>
    </row>
    <row r="300" spans="1:11" ht="22.5" hidden="1">
      <c r="A300" s="130">
        <v>3090</v>
      </c>
      <c r="B300" s="63" t="s">
        <v>943</v>
      </c>
      <c r="C300" s="167">
        <v>9</v>
      </c>
      <c r="D300" s="168">
        <v>0</v>
      </c>
      <c r="E300" s="122" t="s">
        <v>572</v>
      </c>
      <c r="F300" s="18" t="s">
        <v>573</v>
      </c>
      <c r="G300" s="146">
        <f t="shared" si="6"/>
        <v>0</v>
      </c>
      <c r="H300" s="142">
        <f>H302+H303</f>
        <v>0</v>
      </c>
      <c r="I300" s="502">
        <f>I302+I303</f>
        <v>0</v>
      </c>
      <c r="K300" s="541"/>
    </row>
    <row r="301" spans="1:11" s="19" customFormat="1" ht="10.5" customHeight="1" hidden="1">
      <c r="A301" s="130"/>
      <c r="B301" s="58"/>
      <c r="C301" s="167"/>
      <c r="D301" s="168"/>
      <c r="E301" s="121" t="s">
        <v>755</v>
      </c>
      <c r="F301" s="18"/>
      <c r="G301" s="146"/>
      <c r="H301" s="141"/>
      <c r="I301" s="500"/>
      <c r="K301" s="541"/>
    </row>
    <row r="302" spans="1:11" ht="17.25" customHeight="1" hidden="1">
      <c r="A302" s="133">
        <v>3091</v>
      </c>
      <c r="B302" s="64" t="s">
        <v>943</v>
      </c>
      <c r="C302" s="429">
        <v>9</v>
      </c>
      <c r="D302" s="430">
        <v>1</v>
      </c>
      <c r="E302" s="126" t="s">
        <v>572</v>
      </c>
      <c r="F302" s="28" t="s">
        <v>574</v>
      </c>
      <c r="G302" s="146">
        <f t="shared" si="6"/>
        <v>0</v>
      </c>
      <c r="H302" s="143"/>
      <c r="I302" s="505"/>
      <c r="K302" s="541"/>
    </row>
    <row r="303" spans="1:11" ht="30" customHeight="1" hidden="1">
      <c r="A303" s="133">
        <v>3092</v>
      </c>
      <c r="B303" s="64" t="s">
        <v>943</v>
      </c>
      <c r="C303" s="429">
        <v>9</v>
      </c>
      <c r="D303" s="430">
        <v>2</v>
      </c>
      <c r="E303" s="126" t="s">
        <v>964</v>
      </c>
      <c r="F303" s="28"/>
      <c r="G303" s="146">
        <f t="shared" si="6"/>
        <v>0</v>
      </c>
      <c r="H303" s="143"/>
      <c r="I303" s="505"/>
      <c r="K303" s="541"/>
    </row>
    <row r="304" spans="1:11" s="161" customFormat="1" ht="32.25" customHeight="1">
      <c r="A304" s="166">
        <v>3100</v>
      </c>
      <c r="B304" s="167" t="s">
        <v>944</v>
      </c>
      <c r="C304" s="167">
        <v>0</v>
      </c>
      <c r="D304" s="168">
        <v>0</v>
      </c>
      <c r="E304" s="169" t="s">
        <v>601</v>
      </c>
      <c r="F304" s="170"/>
      <c r="G304" s="503">
        <f>G306</f>
        <v>23545.5</v>
      </c>
      <c r="H304" s="503">
        <f>H306</f>
        <v>300217.6</v>
      </c>
      <c r="I304" s="503">
        <f>I306</f>
        <v>0</v>
      </c>
      <c r="K304" s="541"/>
    </row>
    <row r="305" spans="1:11" ht="11.25" customHeight="1">
      <c r="A305" s="133"/>
      <c r="B305" s="58"/>
      <c r="C305" s="425"/>
      <c r="D305" s="426"/>
      <c r="E305" s="121" t="s">
        <v>754</v>
      </c>
      <c r="F305" s="17"/>
      <c r="G305" s="507"/>
      <c r="H305" s="504"/>
      <c r="I305" s="499"/>
      <c r="K305" s="541"/>
    </row>
    <row r="306" spans="1:11" ht="22.5">
      <c r="A306" s="133">
        <v>3110</v>
      </c>
      <c r="B306" s="67" t="s">
        <v>944</v>
      </c>
      <c r="C306" s="67">
        <v>1</v>
      </c>
      <c r="D306" s="120">
        <v>0</v>
      </c>
      <c r="E306" s="124" t="s">
        <v>686</v>
      </c>
      <c r="F306" s="23"/>
      <c r="G306" s="507">
        <f>G308</f>
        <v>23545.5</v>
      </c>
      <c r="H306" s="502">
        <f>H308</f>
        <v>300217.6</v>
      </c>
      <c r="I306" s="502">
        <f>I308</f>
        <v>0</v>
      </c>
      <c r="K306" s="541"/>
    </row>
    <row r="307" spans="1:11" s="19" customFormat="1" ht="10.5" customHeight="1">
      <c r="A307" s="133"/>
      <c r="B307" s="58"/>
      <c r="C307" s="167"/>
      <c r="D307" s="168"/>
      <c r="E307" s="121" t="s">
        <v>755</v>
      </c>
      <c r="F307" s="18"/>
      <c r="G307" s="507"/>
      <c r="H307" s="498"/>
      <c r="I307" s="500"/>
      <c r="K307" s="541"/>
    </row>
    <row r="308" spans="1:11" ht="15" thickBot="1">
      <c r="A308" s="135">
        <v>3112</v>
      </c>
      <c r="B308" s="136" t="s">
        <v>944</v>
      </c>
      <c r="C308" s="136">
        <v>1</v>
      </c>
      <c r="D308" s="137">
        <v>2</v>
      </c>
      <c r="E308" s="127" t="s">
        <v>688</v>
      </c>
      <c r="F308" s="139"/>
      <c r="G308" s="528">
        <f>H308-Sheet1!F137</f>
        <v>23545.5</v>
      </c>
      <c r="H308" s="528">
        <f>307841.6+15823.4-15723.4+20776-28500</f>
        <v>300217.6</v>
      </c>
      <c r="I308" s="506">
        <v>0</v>
      </c>
      <c r="K308" s="541"/>
    </row>
    <row r="309" spans="2:4" ht="15">
      <c r="B309" s="68"/>
      <c r="C309" s="69"/>
      <c r="D309" s="70"/>
    </row>
    <row r="310" spans="2:4" ht="15">
      <c r="B310" s="71"/>
      <c r="C310" s="69"/>
      <c r="D310" s="70"/>
    </row>
    <row r="311" spans="2:5" ht="15">
      <c r="B311" s="71"/>
      <c r="C311" s="69"/>
      <c r="D311" s="70"/>
      <c r="E311" s="10"/>
    </row>
    <row r="312" spans="2:4" ht="15">
      <c r="B312" s="71"/>
      <c r="C312" s="72"/>
      <c r="D312" s="73"/>
    </row>
  </sheetData>
  <sheetProtection/>
  <mergeCells count="11">
    <mergeCell ref="D5:D6"/>
    <mergeCell ref="H5:I5"/>
    <mergeCell ref="A1:I1"/>
    <mergeCell ref="A2:I2"/>
    <mergeCell ref="H4:I4"/>
    <mergeCell ref="A5:A6"/>
    <mergeCell ref="E5:E6"/>
    <mergeCell ref="F5:F6"/>
    <mergeCell ref="G5:G6"/>
    <mergeCell ref="B5:B6"/>
    <mergeCell ref="C5:C6"/>
  </mergeCells>
  <printOptions/>
  <pageMargins left="0.38" right="0.17" top="0.34" bottom="0.45" header="0.17" footer="0.24"/>
  <pageSetup firstPageNumber="7" useFirstPageNumber="1" horizontalDpi="600" verticalDpi="600" orientation="portrait" paperSize="9" scale="9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908"/>
  <sheetViews>
    <sheetView zoomScalePageLayoutView="0" workbookViewId="0" topLeftCell="A176">
      <selection activeCell="A201" sqref="A201:IV205"/>
    </sheetView>
  </sheetViews>
  <sheetFormatPr defaultColWidth="9.140625" defaultRowHeight="12.75"/>
  <cols>
    <col min="1" max="1" width="5.8515625" style="0" customWidth="1"/>
    <col min="2" max="2" width="46.421875" style="0" customWidth="1"/>
    <col min="3" max="3" width="6.28125" style="74" customWidth="1"/>
    <col min="4" max="4" width="14.8515625" style="0" customWidth="1"/>
    <col min="5" max="5" width="12.28125" style="0" customWidth="1"/>
    <col min="6" max="6" width="12.00390625" style="0" customWidth="1"/>
  </cols>
  <sheetData>
    <row r="1" spans="1:6" s="180" customFormat="1" ht="27" customHeight="1">
      <c r="A1" s="612" t="s">
        <v>864</v>
      </c>
      <c r="B1" s="612"/>
      <c r="C1" s="612"/>
      <c r="D1" s="612"/>
      <c r="E1" s="612"/>
      <c r="F1" s="612"/>
    </row>
    <row r="2" spans="1:6" ht="37.5" customHeight="1">
      <c r="A2" s="613" t="s">
        <v>866</v>
      </c>
      <c r="B2" s="613"/>
      <c r="C2" s="613"/>
      <c r="D2" s="613"/>
      <c r="E2" s="613"/>
      <c r="F2" s="613"/>
    </row>
    <row r="3" spans="1:5" ht="15">
      <c r="A3" s="179" t="s">
        <v>865</v>
      </c>
      <c r="B3" s="179"/>
      <c r="C3" s="179"/>
      <c r="E3" s="575" t="s">
        <v>994</v>
      </c>
    </row>
    <row r="4" spans="5:6" ht="13.5" thickBot="1">
      <c r="E4" s="598" t="s">
        <v>862</v>
      </c>
      <c r="F4" s="598"/>
    </row>
    <row r="5" spans="1:6" ht="30" customHeight="1" thickBot="1">
      <c r="A5" s="614" t="s">
        <v>867</v>
      </c>
      <c r="B5" s="185" t="s">
        <v>690</v>
      </c>
      <c r="C5" s="186"/>
      <c r="D5" s="618" t="s">
        <v>868</v>
      </c>
      <c r="E5" s="616" t="s">
        <v>754</v>
      </c>
      <c r="F5" s="617"/>
    </row>
    <row r="6" spans="1:6" ht="27" thickBot="1">
      <c r="A6" s="615"/>
      <c r="B6" s="183" t="s">
        <v>691</v>
      </c>
      <c r="C6" s="184" t="s">
        <v>692</v>
      </c>
      <c r="D6" s="619"/>
      <c r="E6" s="96" t="s">
        <v>855</v>
      </c>
      <c r="F6" s="96" t="s">
        <v>856</v>
      </c>
    </row>
    <row r="7" spans="1:6" ht="13.5" thickBot="1">
      <c r="A7" s="33">
        <v>1</v>
      </c>
      <c r="B7" s="33">
        <v>2</v>
      </c>
      <c r="C7" s="33" t="s">
        <v>693</v>
      </c>
      <c r="D7" s="33">
        <v>4</v>
      </c>
      <c r="E7" s="33">
        <v>5</v>
      </c>
      <c r="F7" s="33">
        <v>6</v>
      </c>
    </row>
    <row r="8" spans="1:8" ht="30" thickBot="1">
      <c r="A8" s="200">
        <v>4000</v>
      </c>
      <c r="B8" s="223" t="s">
        <v>338</v>
      </c>
      <c r="C8" s="208"/>
      <c r="D8" s="578">
        <f>E8+F8-Sheet1!F137</f>
        <v>2849321.6999999997</v>
      </c>
      <c r="E8" s="578">
        <f>E10</f>
        <v>1625793.2</v>
      </c>
      <c r="F8" s="518">
        <f>F10+F171+F208</f>
        <v>1500200.6</v>
      </c>
      <c r="G8" s="585"/>
      <c r="H8" s="585"/>
    </row>
    <row r="9" spans="1:6" ht="13.5" thickBot="1">
      <c r="A9" s="200"/>
      <c r="B9" s="224" t="s">
        <v>758</v>
      </c>
      <c r="C9" s="208"/>
      <c r="D9" s="465"/>
      <c r="E9" s="465"/>
      <c r="F9" s="474"/>
    </row>
    <row r="10" spans="1:6" ht="42" customHeight="1" thickBot="1">
      <c r="A10" s="200">
        <v>4050</v>
      </c>
      <c r="B10" s="408" t="s">
        <v>337</v>
      </c>
      <c r="C10" s="209" t="s">
        <v>95</v>
      </c>
      <c r="D10" s="466">
        <f>E10+F10</f>
        <v>1625793.2</v>
      </c>
      <c r="E10" s="578">
        <f>E12+E25+E68+E83+E93+E127+E142</f>
        <v>1625793.2</v>
      </c>
      <c r="F10" s="466">
        <f>F142</f>
        <v>0</v>
      </c>
    </row>
    <row r="11" spans="1:6" ht="13.5" thickBot="1">
      <c r="A11" s="200"/>
      <c r="B11" s="224" t="s">
        <v>758</v>
      </c>
      <c r="C11" s="208"/>
      <c r="D11" s="465"/>
      <c r="E11" s="465"/>
      <c r="F11" s="474"/>
    </row>
    <row r="12" spans="1:6" ht="30.75" customHeight="1" thickBot="1">
      <c r="A12" s="201">
        <v>4100</v>
      </c>
      <c r="B12" s="225" t="s">
        <v>602</v>
      </c>
      <c r="C12" s="210" t="s">
        <v>95</v>
      </c>
      <c r="D12" s="465">
        <f>E12</f>
        <v>521511.1</v>
      </c>
      <c r="E12" s="465">
        <f>E14+E19+E22</f>
        <v>521511.1</v>
      </c>
      <c r="F12" s="475" t="s">
        <v>104</v>
      </c>
    </row>
    <row r="13" spans="1:6" ht="13.5" thickBot="1">
      <c r="A13" s="200"/>
      <c r="B13" s="224" t="s">
        <v>758</v>
      </c>
      <c r="C13" s="208"/>
      <c r="D13" s="465"/>
      <c r="E13" s="465"/>
      <c r="F13" s="475"/>
    </row>
    <row r="14" spans="1:6" ht="23.25" thickBot="1">
      <c r="A14" s="198">
        <v>4110</v>
      </c>
      <c r="B14" s="226" t="s">
        <v>603</v>
      </c>
      <c r="C14" s="196" t="s">
        <v>95</v>
      </c>
      <c r="D14" s="523">
        <f aca="true" t="shared" si="0" ref="D14:D76">E14</f>
        <v>521511.1</v>
      </c>
      <c r="E14" s="523">
        <f>E16+E17+E18</f>
        <v>521511.1</v>
      </c>
      <c r="F14" s="475" t="s">
        <v>104</v>
      </c>
    </row>
    <row r="15" spans="1:6" ht="13.5" thickBot="1">
      <c r="A15" s="198"/>
      <c r="B15" s="224" t="s">
        <v>755</v>
      </c>
      <c r="C15" s="196"/>
      <c r="D15" s="523"/>
      <c r="E15" s="523"/>
      <c r="F15" s="475"/>
    </row>
    <row r="16" spans="1:6" ht="22.5">
      <c r="A16" s="202">
        <v>4111</v>
      </c>
      <c r="B16" s="227" t="s">
        <v>694</v>
      </c>
      <c r="C16" s="211" t="s">
        <v>946</v>
      </c>
      <c r="D16" s="527">
        <f t="shared" si="0"/>
        <v>481271.1</v>
      </c>
      <c r="E16" s="527">
        <f>487920.6+23528-30000-177.5</f>
        <v>481271.1</v>
      </c>
      <c r="F16" s="476" t="s">
        <v>104</v>
      </c>
    </row>
    <row r="17" spans="1:6" ht="23.25" thickBot="1">
      <c r="A17" s="202">
        <v>4112</v>
      </c>
      <c r="B17" s="227" t="s">
        <v>695</v>
      </c>
      <c r="C17" s="212" t="s">
        <v>947</v>
      </c>
      <c r="D17" s="527">
        <f t="shared" si="0"/>
        <v>40240</v>
      </c>
      <c r="E17" s="527">
        <v>40240</v>
      </c>
      <c r="F17" s="476" t="s">
        <v>104</v>
      </c>
    </row>
    <row r="18" spans="1:6" ht="12.75" hidden="1">
      <c r="A18" s="202">
        <v>4114</v>
      </c>
      <c r="B18" s="227" t="s">
        <v>696</v>
      </c>
      <c r="C18" s="212" t="s">
        <v>945</v>
      </c>
      <c r="D18" s="191">
        <f t="shared" si="0"/>
        <v>0</v>
      </c>
      <c r="E18" s="191"/>
      <c r="F18" s="476" t="s">
        <v>104</v>
      </c>
    </row>
    <row r="19" spans="1:6" ht="21.75" hidden="1" thickBot="1">
      <c r="A19" s="202">
        <v>4120</v>
      </c>
      <c r="B19" s="228" t="s">
        <v>604</v>
      </c>
      <c r="C19" s="213" t="s">
        <v>95</v>
      </c>
      <c r="D19" s="191">
        <f t="shared" si="0"/>
        <v>0</v>
      </c>
      <c r="E19" s="191">
        <f>E21</f>
        <v>0</v>
      </c>
      <c r="F19" s="476" t="s">
        <v>104</v>
      </c>
    </row>
    <row r="20" spans="1:6" ht="13.5" hidden="1" thickBot="1">
      <c r="A20" s="198"/>
      <c r="B20" s="224" t="s">
        <v>755</v>
      </c>
      <c r="C20" s="196"/>
      <c r="D20" s="467"/>
      <c r="E20" s="467"/>
      <c r="F20" s="475"/>
    </row>
    <row r="21" spans="1:6" ht="13.5" customHeight="1" hidden="1">
      <c r="A21" s="202">
        <v>4121</v>
      </c>
      <c r="B21" s="227" t="s">
        <v>697</v>
      </c>
      <c r="C21" s="212" t="s">
        <v>948</v>
      </c>
      <c r="D21" s="191">
        <f t="shared" si="0"/>
        <v>0</v>
      </c>
      <c r="E21" s="191"/>
      <c r="F21" s="476" t="s">
        <v>104</v>
      </c>
    </row>
    <row r="22" spans="1:6" ht="25.5" customHeight="1" hidden="1" thickBot="1">
      <c r="A22" s="202">
        <v>4130</v>
      </c>
      <c r="B22" s="228" t="s">
        <v>605</v>
      </c>
      <c r="C22" s="213" t="s">
        <v>95</v>
      </c>
      <c r="D22" s="527">
        <f t="shared" si="0"/>
        <v>0</v>
      </c>
      <c r="E22" s="527">
        <f>E24</f>
        <v>0</v>
      </c>
      <c r="F22" s="476" t="s">
        <v>104</v>
      </c>
    </row>
    <row r="23" spans="1:6" ht="13.5" hidden="1" thickBot="1">
      <c r="A23" s="198"/>
      <c r="B23" s="224" t="s">
        <v>755</v>
      </c>
      <c r="C23" s="196"/>
      <c r="D23" s="523"/>
      <c r="E23" s="523"/>
      <c r="F23" s="476"/>
    </row>
    <row r="24" spans="1:6" ht="13.5" customHeight="1" hidden="1" thickBot="1">
      <c r="A24" s="203">
        <v>4131</v>
      </c>
      <c r="B24" s="229" t="s">
        <v>949</v>
      </c>
      <c r="C24" s="214" t="s">
        <v>950</v>
      </c>
      <c r="D24" s="533">
        <f t="shared" si="0"/>
        <v>0</v>
      </c>
      <c r="E24" s="533">
        <v>0</v>
      </c>
      <c r="F24" s="476" t="s">
        <v>104</v>
      </c>
    </row>
    <row r="25" spans="1:6" ht="36" customHeight="1" thickBot="1">
      <c r="A25" s="201">
        <v>4200</v>
      </c>
      <c r="B25" s="230" t="s">
        <v>606</v>
      </c>
      <c r="C25" s="210" t="s">
        <v>95</v>
      </c>
      <c r="D25" s="517">
        <f t="shared" si="0"/>
        <v>749369.6</v>
      </c>
      <c r="E25" s="517">
        <f>E27+E36+E41+E51+E54+E58</f>
        <v>749369.6</v>
      </c>
      <c r="F25" s="477" t="s">
        <v>104</v>
      </c>
    </row>
    <row r="26" spans="1:6" ht="13.5" thickBot="1">
      <c r="A26" s="200"/>
      <c r="B26" s="224" t="s">
        <v>758</v>
      </c>
      <c r="C26" s="208"/>
      <c r="D26" s="517"/>
      <c r="E26" s="517"/>
      <c r="F26" s="474"/>
    </row>
    <row r="27" spans="1:6" ht="32.25" thickBot="1">
      <c r="A27" s="198">
        <v>4210</v>
      </c>
      <c r="B27" s="231" t="s">
        <v>607</v>
      </c>
      <c r="C27" s="196" t="s">
        <v>95</v>
      </c>
      <c r="D27" s="523">
        <f t="shared" si="0"/>
        <v>225266.30000000002</v>
      </c>
      <c r="E27" s="523">
        <f>E29+E30+E31+E32+E33+E34+E35</f>
        <v>225266.30000000002</v>
      </c>
      <c r="F27" s="475" t="s">
        <v>104</v>
      </c>
    </row>
    <row r="28" spans="1:6" ht="13.5" thickBot="1">
      <c r="A28" s="198"/>
      <c r="B28" s="224" t="s">
        <v>755</v>
      </c>
      <c r="C28" s="196"/>
      <c r="D28" s="523"/>
      <c r="E28" s="523"/>
      <c r="F28" s="475"/>
    </row>
    <row r="29" spans="1:6" ht="22.5">
      <c r="A29" s="202">
        <v>4211</v>
      </c>
      <c r="B29" s="227" t="s">
        <v>951</v>
      </c>
      <c r="C29" s="212" t="s">
        <v>952</v>
      </c>
      <c r="D29" s="527">
        <f t="shared" si="0"/>
        <v>0</v>
      </c>
      <c r="E29" s="527"/>
      <c r="F29" s="476" t="s">
        <v>104</v>
      </c>
    </row>
    <row r="30" spans="1:6" ht="12.75">
      <c r="A30" s="202">
        <v>4212</v>
      </c>
      <c r="B30" s="228" t="s">
        <v>739</v>
      </c>
      <c r="C30" s="212" t="s">
        <v>953</v>
      </c>
      <c r="D30" s="527">
        <f t="shared" si="0"/>
        <v>52531</v>
      </c>
      <c r="E30" s="527">
        <f>20000+27131+5400</f>
        <v>52531</v>
      </c>
      <c r="F30" s="476" t="s">
        <v>104</v>
      </c>
    </row>
    <row r="31" spans="1:6" ht="12.75">
      <c r="A31" s="202">
        <v>4213</v>
      </c>
      <c r="B31" s="227" t="s">
        <v>698</v>
      </c>
      <c r="C31" s="212" t="s">
        <v>954</v>
      </c>
      <c r="D31" s="527">
        <f t="shared" si="0"/>
        <v>168072.2</v>
      </c>
      <c r="E31" s="527">
        <f>184232.5-16160.3</f>
        <v>168072.2</v>
      </c>
      <c r="F31" s="476" t="s">
        <v>104</v>
      </c>
    </row>
    <row r="32" spans="1:6" ht="12.75">
      <c r="A32" s="202">
        <v>4214</v>
      </c>
      <c r="B32" s="227" t="s">
        <v>699</v>
      </c>
      <c r="C32" s="212" t="s">
        <v>955</v>
      </c>
      <c r="D32" s="527">
        <f t="shared" si="0"/>
        <v>2950</v>
      </c>
      <c r="E32" s="527">
        <f>2900+50</f>
        <v>2950</v>
      </c>
      <c r="F32" s="476" t="s">
        <v>104</v>
      </c>
    </row>
    <row r="33" spans="1:6" ht="12.75">
      <c r="A33" s="202">
        <v>4215</v>
      </c>
      <c r="B33" s="227" t="s">
        <v>700</v>
      </c>
      <c r="C33" s="212" t="s">
        <v>956</v>
      </c>
      <c r="D33" s="527">
        <f t="shared" si="0"/>
        <v>1213.1</v>
      </c>
      <c r="E33" s="527">
        <v>1213.1</v>
      </c>
      <c r="F33" s="476" t="s">
        <v>104</v>
      </c>
    </row>
    <row r="34" spans="1:6" ht="17.25" customHeight="1">
      <c r="A34" s="202">
        <v>4216</v>
      </c>
      <c r="B34" s="227" t="s">
        <v>701</v>
      </c>
      <c r="C34" s="212" t="s">
        <v>957</v>
      </c>
      <c r="D34" s="527">
        <f t="shared" si="0"/>
        <v>500</v>
      </c>
      <c r="E34" s="527">
        <v>500</v>
      </c>
      <c r="F34" s="476" t="s">
        <v>104</v>
      </c>
    </row>
    <row r="35" spans="1:6" ht="13.5" thickBot="1">
      <c r="A35" s="203">
        <v>4217</v>
      </c>
      <c r="B35" s="232" t="s">
        <v>702</v>
      </c>
      <c r="C35" s="215" t="s">
        <v>958</v>
      </c>
      <c r="D35" s="533">
        <f t="shared" si="0"/>
        <v>0</v>
      </c>
      <c r="E35" s="533"/>
      <c r="F35" s="478" t="s">
        <v>104</v>
      </c>
    </row>
    <row r="36" spans="1:6" ht="23.25" thickBot="1">
      <c r="A36" s="198">
        <v>4220</v>
      </c>
      <c r="B36" s="231" t="s">
        <v>608</v>
      </c>
      <c r="C36" s="196" t="s">
        <v>95</v>
      </c>
      <c r="D36" s="523">
        <f t="shared" si="0"/>
        <v>2117</v>
      </c>
      <c r="E36" s="523">
        <f>E38+E39+E40</f>
        <v>2117</v>
      </c>
      <c r="F36" s="475" t="s">
        <v>104</v>
      </c>
    </row>
    <row r="37" spans="1:6" ht="13.5" thickBot="1">
      <c r="A37" s="198"/>
      <c r="B37" s="224" t="s">
        <v>755</v>
      </c>
      <c r="C37" s="196"/>
      <c r="D37" s="523"/>
      <c r="E37" s="523"/>
      <c r="F37" s="475"/>
    </row>
    <row r="38" spans="1:6" ht="12.75">
      <c r="A38" s="202">
        <v>4221</v>
      </c>
      <c r="B38" s="227" t="s">
        <v>703</v>
      </c>
      <c r="C38" s="216">
        <v>4221</v>
      </c>
      <c r="D38" s="527">
        <f t="shared" si="0"/>
        <v>1117</v>
      </c>
      <c r="E38" s="527">
        <v>1117</v>
      </c>
      <c r="F38" s="476" t="s">
        <v>104</v>
      </c>
    </row>
    <row r="39" spans="1:6" ht="12.75">
      <c r="A39" s="202">
        <v>4222</v>
      </c>
      <c r="B39" s="227" t="s">
        <v>704</v>
      </c>
      <c r="C39" s="212" t="s">
        <v>57</v>
      </c>
      <c r="D39" s="527">
        <f t="shared" si="0"/>
        <v>1000</v>
      </c>
      <c r="E39" s="527">
        <v>1000</v>
      </c>
      <c r="F39" s="476" t="s">
        <v>104</v>
      </c>
    </row>
    <row r="40" spans="1:6" ht="13.5" thickBot="1">
      <c r="A40" s="203">
        <v>4223</v>
      </c>
      <c r="B40" s="232" t="s">
        <v>705</v>
      </c>
      <c r="C40" s="215" t="s">
        <v>58</v>
      </c>
      <c r="D40" s="533">
        <f t="shared" si="0"/>
        <v>0</v>
      </c>
      <c r="E40" s="533">
        <v>0</v>
      </c>
      <c r="F40" s="478" t="s">
        <v>104</v>
      </c>
    </row>
    <row r="41" spans="1:6" ht="43.5" thickBot="1">
      <c r="A41" s="198">
        <v>4230</v>
      </c>
      <c r="B41" s="231" t="s">
        <v>609</v>
      </c>
      <c r="C41" s="196" t="s">
        <v>95</v>
      </c>
      <c r="D41" s="523">
        <f t="shared" si="0"/>
        <v>444785.1</v>
      </c>
      <c r="E41" s="523">
        <f>E43+E44+E45+E46+E47+E48+E49+E50</f>
        <v>444785.1</v>
      </c>
      <c r="F41" s="475" t="s">
        <v>104</v>
      </c>
    </row>
    <row r="42" spans="1:6" ht="13.5" thickBot="1">
      <c r="A42" s="198"/>
      <c r="B42" s="224" t="s">
        <v>755</v>
      </c>
      <c r="C42" s="196"/>
      <c r="D42" s="523"/>
      <c r="E42" s="523"/>
      <c r="F42" s="475"/>
    </row>
    <row r="43" spans="1:6" ht="12.75">
      <c r="A43" s="202">
        <v>4231</v>
      </c>
      <c r="B43" s="227" t="s">
        <v>706</v>
      </c>
      <c r="C43" s="212" t="s">
        <v>59</v>
      </c>
      <c r="D43" s="527">
        <f t="shared" si="0"/>
        <v>0</v>
      </c>
      <c r="E43" s="527"/>
      <c r="F43" s="476" t="s">
        <v>104</v>
      </c>
    </row>
    <row r="44" spans="1:6" ht="12.75">
      <c r="A44" s="202">
        <v>4232</v>
      </c>
      <c r="B44" s="227" t="s">
        <v>707</v>
      </c>
      <c r="C44" s="212" t="s">
        <v>60</v>
      </c>
      <c r="D44" s="527">
        <f t="shared" si="0"/>
        <v>2727</v>
      </c>
      <c r="E44" s="527">
        <f>2727</f>
        <v>2727</v>
      </c>
      <c r="F44" s="476" t="s">
        <v>104</v>
      </c>
    </row>
    <row r="45" spans="1:6" ht="22.5">
      <c r="A45" s="202">
        <v>4233</v>
      </c>
      <c r="B45" s="227" t="s">
        <v>708</v>
      </c>
      <c r="C45" s="212" t="s">
        <v>61</v>
      </c>
      <c r="D45" s="191">
        <f t="shared" si="0"/>
        <v>500</v>
      </c>
      <c r="E45" s="191">
        <v>500</v>
      </c>
      <c r="F45" s="476" t="s">
        <v>104</v>
      </c>
    </row>
    <row r="46" spans="1:6" ht="12.75">
      <c r="A46" s="202">
        <v>4234</v>
      </c>
      <c r="B46" s="227" t="s">
        <v>709</v>
      </c>
      <c r="C46" s="212" t="s">
        <v>62</v>
      </c>
      <c r="D46" s="527">
        <f t="shared" si="0"/>
        <v>1000</v>
      </c>
      <c r="E46" s="527">
        <v>1000</v>
      </c>
      <c r="F46" s="476" t="s">
        <v>104</v>
      </c>
    </row>
    <row r="47" spans="1:6" ht="12.75">
      <c r="A47" s="202">
        <v>4235</v>
      </c>
      <c r="B47" s="233" t="s">
        <v>710</v>
      </c>
      <c r="C47" s="217">
        <v>4235</v>
      </c>
      <c r="D47" s="527">
        <f t="shared" si="0"/>
        <v>0</v>
      </c>
      <c r="E47" s="527">
        <v>0</v>
      </c>
      <c r="F47" s="476" t="s">
        <v>104</v>
      </c>
    </row>
    <row r="48" spans="1:6" ht="12.75">
      <c r="A48" s="202">
        <v>4236</v>
      </c>
      <c r="B48" s="227" t="s">
        <v>711</v>
      </c>
      <c r="C48" s="212" t="s">
        <v>63</v>
      </c>
      <c r="D48" s="527">
        <f t="shared" si="0"/>
        <v>0</v>
      </c>
      <c r="E48" s="527"/>
      <c r="F48" s="476" t="s">
        <v>104</v>
      </c>
    </row>
    <row r="49" spans="1:6" ht="12.75">
      <c r="A49" s="202">
        <v>4237</v>
      </c>
      <c r="B49" s="227" t="s">
        <v>712</v>
      </c>
      <c r="C49" s="212" t="s">
        <v>64</v>
      </c>
      <c r="D49" s="527">
        <f t="shared" si="0"/>
        <v>1900</v>
      </c>
      <c r="E49" s="527">
        <v>1900</v>
      </c>
      <c r="F49" s="476" t="s">
        <v>104</v>
      </c>
    </row>
    <row r="50" spans="1:6" ht="13.5" thickBot="1">
      <c r="A50" s="203">
        <v>4238</v>
      </c>
      <c r="B50" s="232" t="s">
        <v>713</v>
      </c>
      <c r="C50" s="215" t="s">
        <v>65</v>
      </c>
      <c r="D50" s="533">
        <f t="shared" si="0"/>
        <v>438658.1</v>
      </c>
      <c r="E50" s="533">
        <f>3100+14000+10446.8+46105+215045.8+148200.2-7000+3010.3+1600+400+3750</f>
        <v>438658.1</v>
      </c>
      <c r="F50" s="478" t="s">
        <v>104</v>
      </c>
    </row>
    <row r="51" spans="1:6" ht="23.25" thickBot="1">
      <c r="A51" s="198">
        <v>4240</v>
      </c>
      <c r="B51" s="231" t="s">
        <v>610</v>
      </c>
      <c r="C51" s="196" t="s">
        <v>95</v>
      </c>
      <c r="D51" s="523">
        <f t="shared" si="0"/>
        <v>8200</v>
      </c>
      <c r="E51" s="523">
        <f>E53</f>
        <v>8200</v>
      </c>
      <c r="F51" s="475" t="s">
        <v>104</v>
      </c>
    </row>
    <row r="52" spans="1:6" ht="13.5" thickBot="1">
      <c r="A52" s="198"/>
      <c r="B52" s="224" t="s">
        <v>755</v>
      </c>
      <c r="C52" s="196"/>
      <c r="D52" s="523">
        <f t="shared" si="0"/>
        <v>0</v>
      </c>
      <c r="E52" s="523"/>
      <c r="F52" s="475"/>
    </row>
    <row r="53" spans="1:6" ht="13.5" thickBot="1">
      <c r="A53" s="203">
        <v>4241</v>
      </c>
      <c r="B53" s="227" t="s">
        <v>714</v>
      </c>
      <c r="C53" s="215" t="s">
        <v>66</v>
      </c>
      <c r="D53" s="533">
        <f t="shared" si="0"/>
        <v>8200</v>
      </c>
      <c r="E53" s="533">
        <f>3000+5200</f>
        <v>8200</v>
      </c>
      <c r="F53" s="478" t="s">
        <v>104</v>
      </c>
    </row>
    <row r="54" spans="1:6" ht="28.5" customHeight="1" thickBot="1">
      <c r="A54" s="198">
        <v>4250</v>
      </c>
      <c r="B54" s="231" t="s">
        <v>611</v>
      </c>
      <c r="C54" s="196" t="s">
        <v>95</v>
      </c>
      <c r="D54" s="523">
        <f t="shared" si="0"/>
        <v>8472</v>
      </c>
      <c r="E54" s="523">
        <f>E56+E57</f>
        <v>8472</v>
      </c>
      <c r="F54" s="475" t="s">
        <v>104</v>
      </c>
    </row>
    <row r="55" spans="1:6" ht="13.5" thickBot="1">
      <c r="A55" s="198"/>
      <c r="B55" s="224" t="s">
        <v>755</v>
      </c>
      <c r="C55" s="196"/>
      <c r="D55" s="523"/>
      <c r="E55" s="523"/>
      <c r="F55" s="475"/>
    </row>
    <row r="56" spans="1:6" ht="22.5">
      <c r="A56" s="202">
        <v>4251</v>
      </c>
      <c r="B56" s="227" t="s">
        <v>715</v>
      </c>
      <c r="C56" s="212" t="s">
        <v>67</v>
      </c>
      <c r="D56" s="527">
        <f t="shared" si="0"/>
        <v>5652</v>
      </c>
      <c r="E56" s="527">
        <f>5000+652</f>
        <v>5652</v>
      </c>
      <c r="F56" s="476" t="s">
        <v>104</v>
      </c>
    </row>
    <row r="57" spans="1:6" ht="23.25" thickBot="1">
      <c r="A57" s="203">
        <v>4252</v>
      </c>
      <c r="B57" s="232" t="s">
        <v>716</v>
      </c>
      <c r="C57" s="215" t="s">
        <v>68</v>
      </c>
      <c r="D57" s="533">
        <f t="shared" si="0"/>
        <v>2820</v>
      </c>
      <c r="E57" s="533">
        <f>2320+500</f>
        <v>2820</v>
      </c>
      <c r="F57" s="478" t="s">
        <v>104</v>
      </c>
    </row>
    <row r="58" spans="1:6" ht="32.25" thickBot="1">
      <c r="A58" s="198">
        <v>4260</v>
      </c>
      <c r="B58" s="231" t="s">
        <v>612</v>
      </c>
      <c r="C58" s="196" t="s">
        <v>95</v>
      </c>
      <c r="D58" s="523">
        <f t="shared" si="0"/>
        <v>60529.200000000004</v>
      </c>
      <c r="E58" s="523">
        <f>E60+E61+E62+E63+E64+E65+E66+E67</f>
        <v>60529.200000000004</v>
      </c>
      <c r="F58" s="475" t="s">
        <v>104</v>
      </c>
    </row>
    <row r="59" spans="1:6" ht="13.5" thickBot="1">
      <c r="A59" s="198"/>
      <c r="B59" s="224" t="s">
        <v>755</v>
      </c>
      <c r="C59" s="196"/>
      <c r="D59" s="523"/>
      <c r="E59" s="523"/>
      <c r="F59" s="475"/>
    </row>
    <row r="60" spans="1:6" ht="12.75">
      <c r="A60" s="202">
        <v>4261</v>
      </c>
      <c r="B60" s="227" t="s">
        <v>724</v>
      </c>
      <c r="C60" s="212" t="s">
        <v>69</v>
      </c>
      <c r="D60" s="527">
        <f t="shared" si="0"/>
        <v>6337.400000000001</v>
      </c>
      <c r="E60" s="527">
        <f>6244.6+60+32.8</f>
        <v>6337.400000000001</v>
      </c>
      <c r="F60" s="476" t="s">
        <v>104</v>
      </c>
    </row>
    <row r="61" spans="1:6" ht="12.75">
      <c r="A61" s="202">
        <v>4262</v>
      </c>
      <c r="B61" s="227" t="s">
        <v>726</v>
      </c>
      <c r="C61" s="212" t="s">
        <v>70</v>
      </c>
      <c r="D61" s="527">
        <f t="shared" si="0"/>
        <v>0</v>
      </c>
      <c r="E61" s="527"/>
      <c r="F61" s="476" t="s">
        <v>104</v>
      </c>
    </row>
    <row r="62" spans="1:6" ht="22.5">
      <c r="A62" s="202">
        <v>4263</v>
      </c>
      <c r="B62" s="227" t="s">
        <v>966</v>
      </c>
      <c r="C62" s="212" t="s">
        <v>71</v>
      </c>
      <c r="D62" s="527">
        <f t="shared" si="0"/>
        <v>0</v>
      </c>
      <c r="E62" s="527"/>
      <c r="F62" s="476" t="s">
        <v>104</v>
      </c>
    </row>
    <row r="63" spans="1:6" ht="12.75">
      <c r="A63" s="202">
        <v>4264</v>
      </c>
      <c r="B63" s="234" t="s">
        <v>727</v>
      </c>
      <c r="C63" s="212" t="s">
        <v>72</v>
      </c>
      <c r="D63" s="527">
        <f t="shared" si="0"/>
        <v>15693.6</v>
      </c>
      <c r="E63" s="527">
        <f>9193.6+3000+2000+1500</f>
        <v>15693.6</v>
      </c>
      <c r="F63" s="476" t="s">
        <v>104</v>
      </c>
    </row>
    <row r="64" spans="1:6" ht="22.5">
      <c r="A64" s="202">
        <v>4265</v>
      </c>
      <c r="B64" s="235" t="s">
        <v>728</v>
      </c>
      <c r="C64" s="212" t="s">
        <v>73</v>
      </c>
      <c r="D64" s="527">
        <f t="shared" si="0"/>
        <v>0</v>
      </c>
      <c r="E64" s="527">
        <v>0</v>
      </c>
      <c r="F64" s="476" t="s">
        <v>104</v>
      </c>
    </row>
    <row r="65" spans="1:6" ht="12.75">
      <c r="A65" s="202">
        <v>4266</v>
      </c>
      <c r="B65" s="234" t="s">
        <v>729</v>
      </c>
      <c r="C65" s="212" t="s">
        <v>74</v>
      </c>
      <c r="D65" s="527">
        <f t="shared" si="0"/>
        <v>0</v>
      </c>
      <c r="E65" s="527"/>
      <c r="F65" s="476" t="s">
        <v>104</v>
      </c>
    </row>
    <row r="66" spans="1:6" ht="12.75">
      <c r="A66" s="202">
        <v>4267</v>
      </c>
      <c r="B66" s="234" t="s">
        <v>730</v>
      </c>
      <c r="C66" s="212" t="s">
        <v>75</v>
      </c>
      <c r="D66" s="527">
        <f t="shared" si="0"/>
        <v>8938.300000000001</v>
      </c>
      <c r="E66" s="527">
        <f>2113.2+5632+80+1000+113.1</f>
        <v>8938.300000000001</v>
      </c>
      <c r="F66" s="476" t="s">
        <v>104</v>
      </c>
    </row>
    <row r="67" spans="1:6" ht="13.5" thickBot="1">
      <c r="A67" s="203">
        <v>4268</v>
      </c>
      <c r="B67" s="236" t="s">
        <v>731</v>
      </c>
      <c r="C67" s="215" t="s">
        <v>76</v>
      </c>
      <c r="D67" s="533">
        <f t="shared" si="0"/>
        <v>29559.9</v>
      </c>
      <c r="E67" s="533">
        <f>10390.4+17071.9+2066+31.6</f>
        <v>29559.9</v>
      </c>
      <c r="F67" s="478" t="s">
        <v>104</v>
      </c>
    </row>
    <row r="68" spans="1:6" ht="11.25" customHeight="1" hidden="1" thickBot="1">
      <c r="A68" s="201">
        <v>4300</v>
      </c>
      <c r="B68" s="197" t="s">
        <v>613</v>
      </c>
      <c r="C68" s="210" t="s">
        <v>95</v>
      </c>
      <c r="D68" s="517">
        <f t="shared" si="0"/>
        <v>0</v>
      </c>
      <c r="E68" s="517">
        <f>E70+E74+E78</f>
        <v>0</v>
      </c>
      <c r="F68" s="477" t="s">
        <v>104</v>
      </c>
    </row>
    <row r="69" spans="1:6" ht="13.5" hidden="1" thickBot="1">
      <c r="A69" s="200"/>
      <c r="B69" s="224" t="s">
        <v>758</v>
      </c>
      <c r="C69" s="208"/>
      <c r="D69" s="517"/>
      <c r="E69" s="517"/>
      <c r="F69" s="474"/>
    </row>
    <row r="70" spans="1:6" ht="13.5" hidden="1" thickBot="1">
      <c r="A70" s="198">
        <v>4310</v>
      </c>
      <c r="B70" s="237" t="s">
        <v>614</v>
      </c>
      <c r="C70" s="196" t="s">
        <v>95</v>
      </c>
      <c r="D70" s="523">
        <f t="shared" si="0"/>
        <v>0</v>
      </c>
      <c r="E70" s="523">
        <f>E72+E73</f>
        <v>0</v>
      </c>
      <c r="F70" s="476" t="s">
        <v>104</v>
      </c>
    </row>
    <row r="71" spans="1:6" ht="13.5" hidden="1" thickBot="1">
      <c r="A71" s="198"/>
      <c r="B71" s="224" t="s">
        <v>755</v>
      </c>
      <c r="C71" s="196"/>
      <c r="D71" s="523">
        <f t="shared" si="0"/>
        <v>0</v>
      </c>
      <c r="E71" s="523"/>
      <c r="F71" s="475"/>
    </row>
    <row r="72" spans="1:6" ht="12.75" hidden="1">
      <c r="A72" s="202">
        <v>4311</v>
      </c>
      <c r="B72" s="234" t="s">
        <v>732</v>
      </c>
      <c r="C72" s="212" t="s">
        <v>77</v>
      </c>
      <c r="D72" s="527">
        <f t="shared" si="0"/>
        <v>0</v>
      </c>
      <c r="E72" s="527"/>
      <c r="F72" s="476" t="s">
        <v>104</v>
      </c>
    </row>
    <row r="73" spans="1:6" ht="12.75" hidden="1">
      <c r="A73" s="202">
        <v>4312</v>
      </c>
      <c r="B73" s="234" t="s">
        <v>733</v>
      </c>
      <c r="C73" s="212" t="s">
        <v>78</v>
      </c>
      <c r="D73" s="527">
        <f t="shared" si="0"/>
        <v>0</v>
      </c>
      <c r="E73" s="527"/>
      <c r="F73" s="476" t="s">
        <v>104</v>
      </c>
    </row>
    <row r="74" spans="1:6" ht="13.5" hidden="1" thickBot="1">
      <c r="A74" s="202">
        <v>4320</v>
      </c>
      <c r="B74" s="238" t="s">
        <v>615</v>
      </c>
      <c r="C74" s="213" t="s">
        <v>95</v>
      </c>
      <c r="D74" s="191">
        <f t="shared" si="0"/>
        <v>0</v>
      </c>
      <c r="E74" s="191">
        <f>E76+E77</f>
        <v>0</v>
      </c>
      <c r="F74" s="476" t="s">
        <v>104</v>
      </c>
    </row>
    <row r="75" spans="1:6" ht="13.5" hidden="1" thickBot="1">
      <c r="A75" s="198"/>
      <c r="B75" s="224" t="s">
        <v>755</v>
      </c>
      <c r="C75" s="196"/>
      <c r="D75" s="467"/>
      <c r="E75" s="467"/>
      <c r="F75" s="475"/>
    </row>
    <row r="76" spans="1:6" ht="15.75" customHeight="1" hidden="1">
      <c r="A76" s="202">
        <v>4321</v>
      </c>
      <c r="B76" s="234" t="s">
        <v>734</v>
      </c>
      <c r="C76" s="212" t="s">
        <v>79</v>
      </c>
      <c r="D76" s="191">
        <f t="shared" si="0"/>
        <v>0</v>
      </c>
      <c r="E76" s="191"/>
      <c r="F76" s="476" t="s">
        <v>104</v>
      </c>
    </row>
    <row r="77" spans="1:6" ht="13.5" hidden="1" thickBot="1">
      <c r="A77" s="203">
        <v>4322</v>
      </c>
      <c r="B77" s="236" t="s">
        <v>735</v>
      </c>
      <c r="C77" s="215" t="s">
        <v>80</v>
      </c>
      <c r="D77" s="468">
        <f aca="true" t="shared" si="1" ref="D77:D139">E77</f>
        <v>0</v>
      </c>
      <c r="E77" s="468"/>
      <c r="F77" s="478" t="s">
        <v>104</v>
      </c>
    </row>
    <row r="78" spans="1:6" ht="21.75" hidden="1" thickBot="1">
      <c r="A78" s="198">
        <v>4330</v>
      </c>
      <c r="B78" s="237" t="s">
        <v>616</v>
      </c>
      <c r="C78" s="196" t="s">
        <v>95</v>
      </c>
      <c r="D78" s="467">
        <f t="shared" si="1"/>
        <v>0</v>
      </c>
      <c r="E78" s="467">
        <f>E80+E81+E82</f>
        <v>0</v>
      </c>
      <c r="F78" s="475" t="s">
        <v>104</v>
      </c>
    </row>
    <row r="79" spans="1:6" ht="13.5" hidden="1" thickBot="1">
      <c r="A79" s="198"/>
      <c r="B79" s="224" t="s">
        <v>755</v>
      </c>
      <c r="C79" s="196"/>
      <c r="D79" s="467"/>
      <c r="E79" s="467"/>
      <c r="F79" s="475"/>
    </row>
    <row r="80" spans="1:6" ht="22.5" hidden="1">
      <c r="A80" s="202">
        <v>4331</v>
      </c>
      <c r="B80" s="234" t="s">
        <v>736</v>
      </c>
      <c r="C80" s="212" t="s">
        <v>81</v>
      </c>
      <c r="D80" s="191">
        <f t="shared" si="1"/>
        <v>0</v>
      </c>
      <c r="E80" s="191"/>
      <c r="F80" s="476" t="s">
        <v>104</v>
      </c>
    </row>
    <row r="81" spans="1:6" ht="12.75" hidden="1">
      <c r="A81" s="202">
        <v>4332</v>
      </c>
      <c r="B81" s="234" t="s">
        <v>737</v>
      </c>
      <c r="C81" s="212" t="s">
        <v>82</v>
      </c>
      <c r="D81" s="191">
        <f t="shared" si="1"/>
        <v>0</v>
      </c>
      <c r="E81" s="191"/>
      <c r="F81" s="476" t="s">
        <v>104</v>
      </c>
    </row>
    <row r="82" spans="1:6" ht="13.5" hidden="1" thickBot="1">
      <c r="A82" s="203">
        <v>4333</v>
      </c>
      <c r="B82" s="236" t="s">
        <v>738</v>
      </c>
      <c r="C82" s="215" t="s">
        <v>83</v>
      </c>
      <c r="D82" s="468">
        <f t="shared" si="1"/>
        <v>0</v>
      </c>
      <c r="E82" s="468"/>
      <c r="F82" s="478" t="s">
        <v>104</v>
      </c>
    </row>
    <row r="83" spans="1:6" ht="13.5" hidden="1" thickBot="1">
      <c r="A83" s="201">
        <v>4400</v>
      </c>
      <c r="B83" s="239" t="s">
        <v>617</v>
      </c>
      <c r="C83" s="210" t="s">
        <v>95</v>
      </c>
      <c r="D83" s="465">
        <f t="shared" si="1"/>
        <v>0</v>
      </c>
      <c r="E83" s="465">
        <f>E85+E89</f>
        <v>0</v>
      </c>
      <c r="F83" s="477" t="s">
        <v>104</v>
      </c>
    </row>
    <row r="84" spans="1:6" ht="13.5" hidden="1" thickBot="1">
      <c r="A84" s="200"/>
      <c r="B84" s="224" t="s">
        <v>758</v>
      </c>
      <c r="C84" s="208"/>
      <c r="D84" s="465"/>
      <c r="E84" s="465"/>
      <c r="F84" s="474"/>
    </row>
    <row r="85" spans="1:6" ht="23.25" hidden="1" thickBot="1">
      <c r="A85" s="198">
        <v>4410</v>
      </c>
      <c r="B85" s="237" t="s">
        <v>618</v>
      </c>
      <c r="C85" s="196" t="s">
        <v>95</v>
      </c>
      <c r="D85" s="467">
        <f t="shared" si="1"/>
        <v>0</v>
      </c>
      <c r="E85" s="467">
        <f>E87+E88</f>
        <v>0</v>
      </c>
      <c r="F85" s="476" t="s">
        <v>104</v>
      </c>
    </row>
    <row r="86" spans="1:6" ht="13.5" hidden="1" thickBot="1">
      <c r="A86" s="198"/>
      <c r="B86" s="224" t="s">
        <v>755</v>
      </c>
      <c r="C86" s="196"/>
      <c r="D86" s="467"/>
      <c r="E86" s="467"/>
      <c r="F86" s="475"/>
    </row>
    <row r="87" spans="1:6" ht="22.5" hidden="1">
      <c r="A87" s="202">
        <v>4411</v>
      </c>
      <c r="B87" s="234" t="s">
        <v>740</v>
      </c>
      <c r="C87" s="212" t="s">
        <v>84</v>
      </c>
      <c r="D87" s="191">
        <f t="shared" si="1"/>
        <v>0</v>
      </c>
      <c r="E87" s="191"/>
      <c r="F87" s="476" t="s">
        <v>104</v>
      </c>
    </row>
    <row r="88" spans="1:6" ht="22.5" hidden="1">
      <c r="A88" s="202">
        <v>4412</v>
      </c>
      <c r="B88" s="234" t="s">
        <v>749</v>
      </c>
      <c r="C88" s="212" t="s">
        <v>85</v>
      </c>
      <c r="D88" s="191">
        <f t="shared" si="1"/>
        <v>0</v>
      </c>
      <c r="E88" s="191"/>
      <c r="F88" s="476" t="s">
        <v>104</v>
      </c>
    </row>
    <row r="89" spans="1:6" ht="23.25" hidden="1" thickBot="1">
      <c r="A89" s="202">
        <v>4420</v>
      </c>
      <c r="B89" s="238" t="s">
        <v>619</v>
      </c>
      <c r="C89" s="213" t="s">
        <v>95</v>
      </c>
      <c r="D89" s="191">
        <f t="shared" si="1"/>
        <v>0</v>
      </c>
      <c r="E89" s="191">
        <f>E91+E92</f>
        <v>0</v>
      </c>
      <c r="F89" s="476" t="s">
        <v>104</v>
      </c>
    </row>
    <row r="90" spans="1:6" ht="13.5" hidden="1" thickBot="1">
      <c r="A90" s="198"/>
      <c r="B90" s="224" t="s">
        <v>755</v>
      </c>
      <c r="C90" s="196"/>
      <c r="D90" s="467"/>
      <c r="E90" s="467"/>
      <c r="F90" s="475"/>
    </row>
    <row r="91" spans="1:6" ht="22.5" hidden="1">
      <c r="A91" s="202">
        <v>4421</v>
      </c>
      <c r="B91" s="234" t="s">
        <v>577</v>
      </c>
      <c r="C91" s="212" t="s">
        <v>86</v>
      </c>
      <c r="D91" s="191">
        <f t="shared" si="1"/>
        <v>0</v>
      </c>
      <c r="E91" s="191"/>
      <c r="F91" s="476" t="s">
        <v>104</v>
      </c>
    </row>
    <row r="92" spans="1:6" ht="23.25" hidden="1" thickBot="1">
      <c r="A92" s="203">
        <v>4422</v>
      </c>
      <c r="B92" s="236" t="s">
        <v>876</v>
      </c>
      <c r="C92" s="215" t="s">
        <v>87</v>
      </c>
      <c r="D92" s="468">
        <f t="shared" si="1"/>
        <v>0</v>
      </c>
      <c r="E92" s="468"/>
      <c r="F92" s="478" t="s">
        <v>104</v>
      </c>
    </row>
    <row r="93" spans="1:6" ht="21.75" thickBot="1">
      <c r="A93" s="204">
        <v>4500</v>
      </c>
      <c r="B93" s="240" t="s">
        <v>620</v>
      </c>
      <c r="C93" s="218" t="s">
        <v>95</v>
      </c>
      <c r="D93" s="577">
        <f t="shared" si="1"/>
        <v>7000</v>
      </c>
      <c r="E93" s="577">
        <f>E95+E99+E103+E115</f>
        <v>7000</v>
      </c>
      <c r="F93" s="479" t="s">
        <v>104</v>
      </c>
    </row>
    <row r="94" spans="1:6" ht="13.5" hidden="1" thickBot="1">
      <c r="A94" s="200"/>
      <c r="B94" s="224" t="s">
        <v>758</v>
      </c>
      <c r="C94" s="208"/>
      <c r="D94" s="465"/>
      <c r="E94" s="465"/>
      <c r="F94" s="474"/>
    </row>
    <row r="95" spans="1:6" ht="23.25" hidden="1" thickBot="1">
      <c r="A95" s="198">
        <v>4510</v>
      </c>
      <c r="B95" s="241" t="s">
        <v>621</v>
      </c>
      <c r="C95" s="196" t="s">
        <v>95</v>
      </c>
      <c r="D95" s="467">
        <f t="shared" si="1"/>
        <v>0</v>
      </c>
      <c r="E95" s="467">
        <f>E97+E98</f>
        <v>0</v>
      </c>
      <c r="F95" s="476" t="s">
        <v>104</v>
      </c>
    </row>
    <row r="96" spans="1:6" ht="13.5" hidden="1" thickBot="1">
      <c r="A96" s="198"/>
      <c r="B96" s="224" t="s">
        <v>755</v>
      </c>
      <c r="C96" s="196"/>
      <c r="D96" s="467"/>
      <c r="E96" s="467"/>
      <c r="F96" s="475"/>
    </row>
    <row r="97" spans="1:6" ht="22.5" hidden="1">
      <c r="A97" s="202">
        <v>4511</v>
      </c>
      <c r="B97" s="242" t="s">
        <v>801</v>
      </c>
      <c r="C97" s="212" t="s">
        <v>88</v>
      </c>
      <c r="D97" s="191">
        <f t="shared" si="1"/>
        <v>0</v>
      </c>
      <c r="E97" s="191"/>
      <c r="F97" s="476" t="s">
        <v>104</v>
      </c>
    </row>
    <row r="98" spans="1:6" ht="23.25" hidden="1" thickBot="1">
      <c r="A98" s="203">
        <v>4512</v>
      </c>
      <c r="B98" s="236" t="s">
        <v>877</v>
      </c>
      <c r="C98" s="215" t="s">
        <v>89</v>
      </c>
      <c r="D98" s="468">
        <f t="shared" si="1"/>
        <v>0</v>
      </c>
      <c r="E98" s="468"/>
      <c r="F98" s="478" t="s">
        <v>104</v>
      </c>
    </row>
    <row r="99" spans="1:6" ht="23.25" hidden="1" thickBot="1">
      <c r="A99" s="198">
        <v>4520</v>
      </c>
      <c r="B99" s="241" t="s">
        <v>622</v>
      </c>
      <c r="C99" s="196" t="s">
        <v>95</v>
      </c>
      <c r="D99" s="467">
        <f t="shared" si="1"/>
        <v>0</v>
      </c>
      <c r="E99" s="467">
        <f>E101+E102</f>
        <v>0</v>
      </c>
      <c r="F99" s="476" t="s">
        <v>104</v>
      </c>
    </row>
    <row r="100" spans="1:6" ht="13.5" hidden="1" thickBot="1">
      <c r="A100" s="198"/>
      <c r="B100" s="224" t="s">
        <v>755</v>
      </c>
      <c r="C100" s="196"/>
      <c r="D100" s="467"/>
      <c r="E100" s="467"/>
      <c r="F100" s="475"/>
    </row>
    <row r="101" spans="1:6" ht="30" customHeight="1" hidden="1">
      <c r="A101" s="202">
        <v>4521</v>
      </c>
      <c r="B101" s="234" t="s">
        <v>802</v>
      </c>
      <c r="C101" s="212" t="s">
        <v>90</v>
      </c>
      <c r="D101" s="191">
        <f t="shared" si="1"/>
        <v>0</v>
      </c>
      <c r="E101" s="191"/>
      <c r="F101" s="476" t="s">
        <v>104</v>
      </c>
    </row>
    <row r="102" spans="1:6" ht="22.5" hidden="1">
      <c r="A102" s="202">
        <v>4522</v>
      </c>
      <c r="B102" s="234" t="s">
        <v>814</v>
      </c>
      <c r="C102" s="212" t="s">
        <v>91</v>
      </c>
      <c r="D102" s="191">
        <f t="shared" si="1"/>
        <v>0</v>
      </c>
      <c r="E102" s="191"/>
      <c r="F102" s="476" t="s">
        <v>104</v>
      </c>
    </row>
    <row r="103" spans="1:6" ht="38.25" customHeight="1" thickBot="1">
      <c r="A103" s="202">
        <v>4530</v>
      </c>
      <c r="B103" s="243" t="s">
        <v>623</v>
      </c>
      <c r="C103" s="213" t="s">
        <v>95</v>
      </c>
      <c r="D103" s="191">
        <f t="shared" si="1"/>
        <v>7000</v>
      </c>
      <c r="E103" s="191">
        <f>E105+E106+E107</f>
        <v>7000</v>
      </c>
      <c r="F103" s="476" t="s">
        <v>104</v>
      </c>
    </row>
    <row r="104" spans="1:6" ht="13.5" thickBot="1">
      <c r="A104" s="198"/>
      <c r="B104" s="224" t="s">
        <v>755</v>
      </c>
      <c r="C104" s="196"/>
      <c r="D104" s="467"/>
      <c r="E104" s="467"/>
      <c r="F104" s="475"/>
    </row>
    <row r="105" spans="1:6" ht="38.25" customHeight="1" thickBot="1">
      <c r="A105" s="202">
        <v>4531</v>
      </c>
      <c r="B105" s="244" t="s">
        <v>803</v>
      </c>
      <c r="C105" s="211" t="s">
        <v>977</v>
      </c>
      <c r="D105" s="191">
        <f t="shared" si="1"/>
        <v>7000</v>
      </c>
      <c r="E105" s="191">
        <v>7000</v>
      </c>
      <c r="F105" s="476" t="s">
        <v>104</v>
      </c>
    </row>
    <row r="106" spans="1:6" ht="38.25" customHeight="1" hidden="1">
      <c r="A106" s="202">
        <v>4532</v>
      </c>
      <c r="B106" s="244" t="s">
        <v>804</v>
      </c>
      <c r="C106" s="212" t="s">
        <v>978</v>
      </c>
      <c r="D106" s="191">
        <f t="shared" si="1"/>
        <v>0</v>
      </c>
      <c r="E106" s="191"/>
      <c r="F106" s="476" t="s">
        <v>104</v>
      </c>
    </row>
    <row r="107" spans="1:6" ht="22.5" hidden="1">
      <c r="A107" s="205">
        <v>4533</v>
      </c>
      <c r="B107" s="245" t="s">
        <v>624</v>
      </c>
      <c r="C107" s="219" t="s">
        <v>979</v>
      </c>
      <c r="D107" s="470">
        <f t="shared" si="1"/>
        <v>0</v>
      </c>
      <c r="E107" s="470">
        <v>0</v>
      </c>
      <c r="F107" s="476" t="s">
        <v>104</v>
      </c>
    </row>
    <row r="108" spans="1:6" ht="12.75" hidden="1">
      <c r="A108" s="205"/>
      <c r="B108" s="246" t="s">
        <v>758</v>
      </c>
      <c r="C108" s="212"/>
      <c r="D108" s="191"/>
      <c r="E108" s="191"/>
      <c r="F108" s="476"/>
    </row>
    <row r="109" spans="1:6" ht="22.5" hidden="1">
      <c r="A109" s="205">
        <v>4534</v>
      </c>
      <c r="B109" s="246" t="s">
        <v>625</v>
      </c>
      <c r="C109" s="212"/>
      <c r="D109" s="191">
        <f t="shared" si="1"/>
        <v>0</v>
      </c>
      <c r="E109" s="191">
        <f>E111+E112</f>
        <v>0</v>
      </c>
      <c r="F109" s="476" t="s">
        <v>104</v>
      </c>
    </row>
    <row r="110" spans="1:6" ht="12.75" hidden="1">
      <c r="A110" s="205"/>
      <c r="B110" s="246" t="s">
        <v>771</v>
      </c>
      <c r="C110" s="212"/>
      <c r="D110" s="191"/>
      <c r="E110" s="191"/>
      <c r="F110" s="476"/>
    </row>
    <row r="111" spans="1:6" ht="21.75" customHeight="1" hidden="1">
      <c r="A111" s="340">
        <v>4535</v>
      </c>
      <c r="B111" s="290" t="s">
        <v>770</v>
      </c>
      <c r="C111" s="212"/>
      <c r="D111" s="191">
        <f t="shared" si="1"/>
        <v>0</v>
      </c>
      <c r="E111" s="191"/>
      <c r="F111" s="476" t="s">
        <v>104</v>
      </c>
    </row>
    <row r="112" spans="1:6" ht="12.75" hidden="1">
      <c r="A112" s="202">
        <v>4536</v>
      </c>
      <c r="B112" s="246" t="s">
        <v>772</v>
      </c>
      <c r="C112" s="212"/>
      <c r="D112" s="191">
        <f t="shared" si="1"/>
        <v>0</v>
      </c>
      <c r="E112" s="191"/>
      <c r="F112" s="476" t="s">
        <v>104</v>
      </c>
    </row>
    <row r="113" spans="1:6" ht="12.75" hidden="1">
      <c r="A113" s="202">
        <v>4537</v>
      </c>
      <c r="B113" s="246" t="s">
        <v>773</v>
      </c>
      <c r="C113" s="212"/>
      <c r="D113" s="191">
        <f t="shared" si="1"/>
        <v>0</v>
      </c>
      <c r="E113" s="191"/>
      <c r="F113" s="476" t="s">
        <v>104</v>
      </c>
    </row>
    <row r="114" spans="1:6" ht="13.5" hidden="1" thickBot="1">
      <c r="A114" s="205">
        <v>4538</v>
      </c>
      <c r="B114" s="247" t="s">
        <v>775</v>
      </c>
      <c r="C114" s="219"/>
      <c r="D114" s="470">
        <f t="shared" si="1"/>
        <v>0</v>
      </c>
      <c r="E114" s="470"/>
      <c r="F114" s="480" t="s">
        <v>104</v>
      </c>
    </row>
    <row r="115" spans="1:6" ht="23.25" hidden="1" thickBot="1">
      <c r="A115" s="201">
        <v>4540</v>
      </c>
      <c r="B115" s="248" t="s">
        <v>626</v>
      </c>
      <c r="C115" s="210" t="s">
        <v>95</v>
      </c>
      <c r="D115" s="517">
        <f t="shared" si="1"/>
        <v>0</v>
      </c>
      <c r="E115" s="517">
        <f>E117+E118+E119</f>
        <v>0</v>
      </c>
      <c r="F115" s="477" t="s">
        <v>104</v>
      </c>
    </row>
    <row r="116" spans="1:6" ht="12.75" hidden="1">
      <c r="A116" s="198"/>
      <c r="B116" s="249" t="s">
        <v>755</v>
      </c>
      <c r="C116" s="196"/>
      <c r="D116" s="523"/>
      <c r="E116" s="523"/>
      <c r="F116" s="475"/>
    </row>
    <row r="117" spans="1:6" ht="38.25" customHeight="1" hidden="1">
      <c r="A117" s="202">
        <v>4541</v>
      </c>
      <c r="B117" s="250" t="s">
        <v>980</v>
      </c>
      <c r="C117" s="212" t="s">
        <v>982</v>
      </c>
      <c r="D117" s="525">
        <f t="shared" si="1"/>
        <v>0</v>
      </c>
      <c r="E117" s="525"/>
      <c r="F117" s="476" t="s">
        <v>104</v>
      </c>
    </row>
    <row r="118" spans="1:6" ht="38.25" customHeight="1" hidden="1">
      <c r="A118" s="202">
        <v>4542</v>
      </c>
      <c r="B118" s="244" t="s">
        <v>981</v>
      </c>
      <c r="C118" s="212" t="s">
        <v>983</v>
      </c>
      <c r="D118" s="525">
        <f t="shared" si="1"/>
        <v>0</v>
      </c>
      <c r="E118" s="525"/>
      <c r="F118" s="476" t="s">
        <v>104</v>
      </c>
    </row>
    <row r="119" spans="1:6" ht="23.25" hidden="1" thickBot="1">
      <c r="A119" s="203">
        <v>4543</v>
      </c>
      <c r="B119" s="251" t="s">
        <v>627</v>
      </c>
      <c r="C119" s="215" t="s">
        <v>984</v>
      </c>
      <c r="D119" s="539">
        <f t="shared" si="1"/>
        <v>0</v>
      </c>
      <c r="E119" s="539">
        <v>0</v>
      </c>
      <c r="F119" s="481" t="s">
        <v>104</v>
      </c>
    </row>
    <row r="120" spans="1:6" ht="12.75" hidden="1">
      <c r="A120" s="205"/>
      <c r="B120" s="246" t="s">
        <v>758</v>
      </c>
      <c r="C120" s="212"/>
      <c r="D120" s="191"/>
      <c r="E120" s="191"/>
      <c r="F120" s="476"/>
    </row>
    <row r="121" spans="1:6" ht="22.5" hidden="1">
      <c r="A121" s="205">
        <v>4544</v>
      </c>
      <c r="B121" s="246" t="s">
        <v>628</v>
      </c>
      <c r="C121" s="212"/>
      <c r="D121" s="191">
        <f t="shared" si="1"/>
        <v>0</v>
      </c>
      <c r="E121" s="191">
        <f>E123+E124</f>
        <v>0</v>
      </c>
      <c r="F121" s="476" t="s">
        <v>104</v>
      </c>
    </row>
    <row r="122" spans="1:6" ht="12.75" hidden="1">
      <c r="A122" s="205"/>
      <c r="B122" s="246" t="s">
        <v>771</v>
      </c>
      <c r="C122" s="212"/>
      <c r="D122" s="191"/>
      <c r="E122" s="191"/>
      <c r="F122" s="476"/>
    </row>
    <row r="123" spans="1:6" ht="31.5" customHeight="1" hidden="1">
      <c r="A123" s="340">
        <v>4545</v>
      </c>
      <c r="B123" s="290" t="s">
        <v>770</v>
      </c>
      <c r="C123" s="212"/>
      <c r="D123" s="191">
        <f t="shared" si="1"/>
        <v>0</v>
      </c>
      <c r="E123" s="191"/>
      <c r="F123" s="476" t="s">
        <v>104</v>
      </c>
    </row>
    <row r="124" spans="1:6" ht="12.75" hidden="1">
      <c r="A124" s="202">
        <v>4546</v>
      </c>
      <c r="B124" s="252" t="s">
        <v>774</v>
      </c>
      <c r="C124" s="212"/>
      <c r="D124" s="191">
        <f t="shared" si="1"/>
        <v>0</v>
      </c>
      <c r="E124" s="191"/>
      <c r="F124" s="476" t="s">
        <v>104</v>
      </c>
    </row>
    <row r="125" spans="1:6" ht="12.75" hidden="1">
      <c r="A125" s="202">
        <v>4547</v>
      </c>
      <c r="B125" s="246" t="s">
        <v>773</v>
      </c>
      <c r="C125" s="212"/>
      <c r="D125" s="191">
        <f t="shared" si="1"/>
        <v>0</v>
      </c>
      <c r="E125" s="191"/>
      <c r="F125" s="476" t="s">
        <v>104</v>
      </c>
    </row>
    <row r="126" spans="1:6" ht="13.5" hidden="1" thickBot="1">
      <c r="A126" s="205">
        <v>4548</v>
      </c>
      <c r="B126" s="247" t="s">
        <v>775</v>
      </c>
      <c r="C126" s="219"/>
      <c r="D126" s="470">
        <f t="shared" si="1"/>
        <v>0</v>
      </c>
      <c r="E126" s="470"/>
      <c r="F126" s="476" t="s">
        <v>104</v>
      </c>
    </row>
    <row r="127" spans="1:6" ht="32.25" customHeight="1" thickBot="1">
      <c r="A127" s="201">
        <v>4600</v>
      </c>
      <c r="B127" s="248" t="s">
        <v>662</v>
      </c>
      <c r="C127" s="210" t="s">
        <v>95</v>
      </c>
      <c r="D127" s="517">
        <f t="shared" si="1"/>
        <v>44565</v>
      </c>
      <c r="E127" s="517">
        <f>E129+E133+E139</f>
        <v>44565</v>
      </c>
      <c r="F127" s="477" t="s">
        <v>104</v>
      </c>
    </row>
    <row r="128" spans="1:6" ht="13.5" thickBot="1">
      <c r="A128" s="432"/>
      <c r="B128" s="436" t="s">
        <v>758</v>
      </c>
      <c r="C128" s="208"/>
      <c r="D128" s="517"/>
      <c r="E128" s="517"/>
      <c r="F128" s="474"/>
    </row>
    <row r="129" spans="1:6" ht="12.75" hidden="1">
      <c r="A129" s="448">
        <v>4610</v>
      </c>
      <c r="B129" s="434" t="s">
        <v>818</v>
      </c>
      <c r="C129" s="455"/>
      <c r="D129" s="521">
        <f t="shared" si="1"/>
        <v>0</v>
      </c>
      <c r="E129" s="521">
        <f>E131+E132</f>
        <v>0</v>
      </c>
      <c r="F129" s="482" t="s">
        <v>105</v>
      </c>
    </row>
    <row r="130" spans="1:6" ht="12.75" hidden="1">
      <c r="A130" s="431"/>
      <c r="B130" s="440" t="s">
        <v>758</v>
      </c>
      <c r="C130" s="456"/>
      <c r="D130" s="527">
        <f t="shared" si="1"/>
        <v>0</v>
      </c>
      <c r="E130" s="527"/>
      <c r="F130" s="476"/>
    </row>
    <row r="131" spans="1:6" ht="39" hidden="1">
      <c r="A131" s="431">
        <v>4610</v>
      </c>
      <c r="B131" s="452" t="s">
        <v>664</v>
      </c>
      <c r="C131" s="457" t="s">
        <v>663</v>
      </c>
      <c r="D131" s="523">
        <f t="shared" si="1"/>
        <v>0</v>
      </c>
      <c r="E131" s="523"/>
      <c r="F131" s="476" t="s">
        <v>104</v>
      </c>
    </row>
    <row r="132" spans="1:6" ht="27" hidden="1" thickBot="1">
      <c r="A132" s="431">
        <v>4620</v>
      </c>
      <c r="B132" s="441" t="s">
        <v>822</v>
      </c>
      <c r="C132" s="457" t="s">
        <v>819</v>
      </c>
      <c r="D132" s="523">
        <f t="shared" si="1"/>
        <v>0</v>
      </c>
      <c r="E132" s="523"/>
      <c r="F132" s="476" t="s">
        <v>104</v>
      </c>
    </row>
    <row r="133" spans="1:6" ht="33" thickBot="1">
      <c r="A133" s="437">
        <v>4630</v>
      </c>
      <c r="B133" s="442" t="s">
        <v>821</v>
      </c>
      <c r="C133" s="458" t="s">
        <v>95</v>
      </c>
      <c r="D133" s="523">
        <f t="shared" si="1"/>
        <v>44565</v>
      </c>
      <c r="E133" s="523">
        <f>E135+E136+E137+E138</f>
        <v>44565</v>
      </c>
      <c r="F133" s="476" t="s">
        <v>104</v>
      </c>
    </row>
    <row r="134" spans="1:6" ht="13.5" thickBot="1">
      <c r="A134" s="437"/>
      <c r="B134" s="443" t="s">
        <v>755</v>
      </c>
      <c r="C134" s="458"/>
      <c r="D134" s="523"/>
      <c r="E134" s="523"/>
      <c r="F134" s="476"/>
    </row>
    <row r="135" spans="1:6" ht="12.75">
      <c r="A135" s="438">
        <v>4631</v>
      </c>
      <c r="B135" s="444" t="s">
        <v>988</v>
      </c>
      <c r="C135" s="459" t="s">
        <v>985</v>
      </c>
      <c r="D135" s="527">
        <f t="shared" si="1"/>
        <v>4000</v>
      </c>
      <c r="E135" s="527">
        <v>4000</v>
      </c>
      <c r="F135" s="476" t="s">
        <v>104</v>
      </c>
    </row>
    <row r="136" spans="1:6" ht="25.5" customHeight="1">
      <c r="A136" s="438">
        <v>4632</v>
      </c>
      <c r="B136" s="445" t="s">
        <v>989</v>
      </c>
      <c r="C136" s="459" t="s">
        <v>986</v>
      </c>
      <c r="D136" s="527">
        <f t="shared" si="1"/>
        <v>2000</v>
      </c>
      <c r="E136" s="527">
        <v>2000</v>
      </c>
      <c r="F136" s="476" t="s">
        <v>104</v>
      </c>
    </row>
    <row r="137" spans="1:6" ht="17.25" customHeight="1">
      <c r="A137" s="438">
        <v>4633</v>
      </c>
      <c r="B137" s="444" t="s">
        <v>990</v>
      </c>
      <c r="C137" s="459" t="s">
        <v>987</v>
      </c>
      <c r="D137" s="527">
        <f t="shared" si="1"/>
        <v>0</v>
      </c>
      <c r="E137" s="527"/>
      <c r="F137" s="476" t="s">
        <v>104</v>
      </c>
    </row>
    <row r="138" spans="1:6" ht="14.25" customHeight="1">
      <c r="A138" s="438">
        <v>4634</v>
      </c>
      <c r="B138" s="444" t="s">
        <v>991</v>
      </c>
      <c r="C138" s="459" t="s">
        <v>687</v>
      </c>
      <c r="D138" s="527">
        <f t="shared" si="1"/>
        <v>38565</v>
      </c>
      <c r="E138" s="527">
        <f>13565+25000</f>
        <v>38565</v>
      </c>
      <c r="F138" s="476" t="s">
        <v>104</v>
      </c>
    </row>
    <row r="139" spans="1:6" ht="13.5" thickBot="1">
      <c r="A139" s="438">
        <v>4640</v>
      </c>
      <c r="B139" s="446" t="s">
        <v>820</v>
      </c>
      <c r="C139" s="460" t="s">
        <v>95</v>
      </c>
      <c r="D139" s="527">
        <f t="shared" si="1"/>
        <v>0</v>
      </c>
      <c r="E139" s="527">
        <f>E141</f>
        <v>0</v>
      </c>
      <c r="F139" s="476" t="s">
        <v>104</v>
      </c>
    </row>
    <row r="140" spans="1:6" ht="13.5" thickBot="1">
      <c r="A140" s="437"/>
      <c r="B140" s="443" t="s">
        <v>755</v>
      </c>
      <c r="C140" s="458"/>
      <c r="D140" s="523"/>
      <c r="E140" s="523"/>
      <c r="F140" s="475"/>
    </row>
    <row r="141" spans="1:6" ht="13.5" thickBot="1">
      <c r="A141" s="439">
        <v>4641</v>
      </c>
      <c r="B141" s="447" t="s">
        <v>992</v>
      </c>
      <c r="C141" s="461" t="s">
        <v>0</v>
      </c>
      <c r="D141" s="533">
        <f aca="true" t="shared" si="2" ref="D141:D166">E141</f>
        <v>0</v>
      </c>
      <c r="E141" s="533"/>
      <c r="F141" s="478" t="s">
        <v>104</v>
      </c>
    </row>
    <row r="142" spans="1:6" ht="38.25" customHeight="1" thickBot="1">
      <c r="A142" s="200">
        <v>4700</v>
      </c>
      <c r="B142" s="253" t="s">
        <v>629</v>
      </c>
      <c r="C142" s="210" t="s">
        <v>95</v>
      </c>
      <c r="D142" s="517">
        <f t="shared" si="2"/>
        <v>303347.5</v>
      </c>
      <c r="E142" s="517">
        <f>E144+E148+E154+E157+E161+E164+E167</f>
        <v>303347.5</v>
      </c>
      <c r="F142" s="477">
        <f>F167</f>
        <v>0</v>
      </c>
    </row>
    <row r="143" spans="1:6" ht="13.5" thickBot="1">
      <c r="A143" s="200"/>
      <c r="B143" s="224" t="s">
        <v>758</v>
      </c>
      <c r="C143" s="208"/>
      <c r="D143" s="517"/>
      <c r="E143" s="517"/>
      <c r="F143" s="474"/>
    </row>
    <row r="144" spans="1:6" ht="40.5" customHeight="1" hidden="1" thickBot="1">
      <c r="A144" s="198">
        <v>4710</v>
      </c>
      <c r="B144" s="231" t="s">
        <v>630</v>
      </c>
      <c r="C144" s="196" t="s">
        <v>95</v>
      </c>
      <c r="D144" s="523">
        <f t="shared" si="2"/>
        <v>0</v>
      </c>
      <c r="E144" s="523">
        <f>E146+E147</f>
        <v>0</v>
      </c>
      <c r="F144" s="475" t="s">
        <v>104</v>
      </c>
    </row>
    <row r="145" spans="1:6" ht="13.5" hidden="1" thickBot="1">
      <c r="A145" s="198"/>
      <c r="B145" s="224" t="s">
        <v>755</v>
      </c>
      <c r="C145" s="196"/>
      <c r="D145" s="523">
        <f t="shared" si="2"/>
        <v>0</v>
      </c>
      <c r="E145" s="523"/>
      <c r="F145" s="475"/>
    </row>
    <row r="146" spans="1:6" ht="51" customHeight="1" hidden="1">
      <c r="A146" s="202">
        <v>4711</v>
      </c>
      <c r="B146" s="227" t="s">
        <v>665</v>
      </c>
      <c r="C146" s="212" t="s">
        <v>1</v>
      </c>
      <c r="D146" s="527">
        <f t="shared" si="2"/>
        <v>0</v>
      </c>
      <c r="E146" s="527"/>
      <c r="F146" s="476" t="s">
        <v>104</v>
      </c>
    </row>
    <row r="147" spans="1:6" ht="29.25" customHeight="1" hidden="1" thickBot="1">
      <c r="A147" s="203">
        <v>4712</v>
      </c>
      <c r="B147" s="236" t="s">
        <v>18</v>
      </c>
      <c r="C147" s="215" t="s">
        <v>2</v>
      </c>
      <c r="D147" s="533">
        <f t="shared" si="2"/>
        <v>0</v>
      </c>
      <c r="E147" s="533">
        <v>0</v>
      </c>
      <c r="F147" s="478" t="s">
        <v>104</v>
      </c>
    </row>
    <row r="148" spans="1:6" ht="50.25" customHeight="1" thickBot="1">
      <c r="A148" s="198">
        <v>4720</v>
      </c>
      <c r="B148" s="237" t="s">
        <v>631</v>
      </c>
      <c r="C148" s="196" t="s">
        <v>95</v>
      </c>
      <c r="D148" s="523">
        <f t="shared" si="2"/>
        <v>3129.9</v>
      </c>
      <c r="E148" s="523">
        <f>E150+E151+E152+E153</f>
        <v>3129.9</v>
      </c>
      <c r="F148" s="475" t="s">
        <v>104</v>
      </c>
    </row>
    <row r="149" spans="1:6" ht="13.5" thickBot="1">
      <c r="A149" s="198"/>
      <c r="B149" s="224" t="s">
        <v>755</v>
      </c>
      <c r="C149" s="196"/>
      <c r="D149" s="523"/>
      <c r="E149" s="523"/>
      <c r="F149" s="475"/>
    </row>
    <row r="150" spans="1:6" ht="15.75" customHeight="1">
      <c r="A150" s="202">
        <v>4721</v>
      </c>
      <c r="B150" s="234" t="s">
        <v>878</v>
      </c>
      <c r="C150" s="212" t="s">
        <v>19</v>
      </c>
      <c r="D150" s="527">
        <f t="shared" si="2"/>
        <v>0</v>
      </c>
      <c r="E150" s="527"/>
      <c r="F150" s="476" t="s">
        <v>104</v>
      </c>
    </row>
    <row r="151" spans="1:6" ht="12.75">
      <c r="A151" s="202">
        <v>4722</v>
      </c>
      <c r="B151" s="234" t="s">
        <v>879</v>
      </c>
      <c r="C151" s="220">
        <v>4822</v>
      </c>
      <c r="D151" s="527">
        <f t="shared" si="2"/>
        <v>10.4</v>
      </c>
      <c r="E151" s="527">
        <f>10.4</f>
        <v>10.4</v>
      </c>
      <c r="F151" s="476" t="s">
        <v>104</v>
      </c>
    </row>
    <row r="152" spans="1:6" ht="12.75">
      <c r="A152" s="202">
        <v>4723</v>
      </c>
      <c r="B152" s="234" t="s">
        <v>22</v>
      </c>
      <c r="C152" s="212" t="s">
        <v>20</v>
      </c>
      <c r="D152" s="527">
        <f t="shared" si="2"/>
        <v>3119.5</v>
      </c>
      <c r="E152" s="527">
        <f>19+3100.5</f>
        <v>3119.5</v>
      </c>
      <c r="F152" s="476" t="s">
        <v>104</v>
      </c>
    </row>
    <row r="153" spans="1:6" ht="23.25" hidden="1" thickBot="1">
      <c r="A153" s="203">
        <v>4724</v>
      </c>
      <c r="B153" s="236" t="s">
        <v>23</v>
      </c>
      <c r="C153" s="215" t="s">
        <v>21</v>
      </c>
      <c r="D153" s="533">
        <f t="shared" si="2"/>
        <v>0</v>
      </c>
      <c r="E153" s="533"/>
      <c r="F153" s="478" t="s">
        <v>104</v>
      </c>
    </row>
    <row r="154" spans="1:6" ht="23.25" hidden="1" thickBot="1">
      <c r="A154" s="198">
        <v>4730</v>
      </c>
      <c r="B154" s="237" t="s">
        <v>632</v>
      </c>
      <c r="C154" s="196" t="s">
        <v>95</v>
      </c>
      <c r="D154" s="523">
        <f t="shared" si="2"/>
        <v>0</v>
      </c>
      <c r="E154" s="523">
        <f>E156</f>
        <v>0</v>
      </c>
      <c r="F154" s="475" t="s">
        <v>104</v>
      </c>
    </row>
    <row r="155" spans="1:6" ht="13.5" hidden="1" thickBot="1">
      <c r="A155" s="198"/>
      <c r="B155" s="224" t="s">
        <v>755</v>
      </c>
      <c r="C155" s="196"/>
      <c r="D155" s="523"/>
      <c r="E155" s="523"/>
      <c r="F155" s="475"/>
    </row>
    <row r="156" spans="1:6" ht="22.5" hidden="1">
      <c r="A156" s="202">
        <v>4731</v>
      </c>
      <c r="B156" s="242" t="s">
        <v>975</v>
      </c>
      <c r="C156" s="212" t="s">
        <v>24</v>
      </c>
      <c r="D156" s="527">
        <f t="shared" si="2"/>
        <v>0</v>
      </c>
      <c r="E156" s="527"/>
      <c r="F156" s="476" t="s">
        <v>104</v>
      </c>
    </row>
    <row r="157" spans="1:6" ht="34.5" hidden="1" thickBot="1">
      <c r="A157" s="202">
        <v>4740</v>
      </c>
      <c r="B157" s="254" t="s">
        <v>633</v>
      </c>
      <c r="C157" s="213" t="s">
        <v>95</v>
      </c>
      <c r="D157" s="527">
        <f t="shared" si="2"/>
        <v>0</v>
      </c>
      <c r="E157" s="527">
        <f>E159+E160</f>
        <v>0</v>
      </c>
      <c r="F157" s="476" t="s">
        <v>104</v>
      </c>
    </row>
    <row r="158" spans="1:6" ht="13.5" hidden="1" thickBot="1">
      <c r="A158" s="198"/>
      <c r="B158" s="224" t="s">
        <v>755</v>
      </c>
      <c r="C158" s="196"/>
      <c r="D158" s="523"/>
      <c r="E158" s="523"/>
      <c r="F158" s="475"/>
    </row>
    <row r="159" spans="1:6" ht="27.75" customHeight="1" hidden="1">
      <c r="A159" s="202">
        <v>4741</v>
      </c>
      <c r="B159" s="234" t="s">
        <v>880</v>
      </c>
      <c r="C159" s="212" t="s">
        <v>25</v>
      </c>
      <c r="D159" s="527">
        <f t="shared" si="2"/>
        <v>0</v>
      </c>
      <c r="E159" s="527"/>
      <c r="F159" s="476" t="s">
        <v>104</v>
      </c>
    </row>
    <row r="160" spans="1:6" ht="27" customHeight="1" hidden="1" thickBot="1">
      <c r="A160" s="203">
        <v>4742</v>
      </c>
      <c r="B160" s="236" t="s">
        <v>27</v>
      </c>
      <c r="C160" s="215" t="s">
        <v>26</v>
      </c>
      <c r="D160" s="533">
        <f t="shared" si="2"/>
        <v>0</v>
      </c>
      <c r="E160" s="533"/>
      <c r="F160" s="478" t="s">
        <v>104</v>
      </c>
    </row>
    <row r="161" spans="1:6" ht="39.75" customHeight="1" hidden="1" thickBot="1">
      <c r="A161" s="198">
        <v>4750</v>
      </c>
      <c r="B161" s="237" t="s">
        <v>634</v>
      </c>
      <c r="C161" s="196" t="s">
        <v>95</v>
      </c>
      <c r="D161" s="523">
        <f t="shared" si="2"/>
        <v>0</v>
      </c>
      <c r="E161" s="523">
        <f>E163</f>
        <v>0</v>
      </c>
      <c r="F161" s="475" t="s">
        <v>104</v>
      </c>
    </row>
    <row r="162" spans="1:6" ht="13.5" hidden="1" thickBot="1">
      <c r="A162" s="198"/>
      <c r="B162" s="224" t="s">
        <v>755</v>
      </c>
      <c r="C162" s="196"/>
      <c r="D162" s="523"/>
      <c r="E162" s="523"/>
      <c r="F162" s="475"/>
    </row>
    <row r="163" spans="1:6" ht="39.75" customHeight="1" hidden="1" thickBot="1">
      <c r="A163" s="203">
        <v>4751</v>
      </c>
      <c r="B163" s="236" t="s">
        <v>28</v>
      </c>
      <c r="C163" s="215" t="s">
        <v>29</v>
      </c>
      <c r="D163" s="533">
        <f t="shared" si="2"/>
        <v>0</v>
      </c>
      <c r="E163" s="533"/>
      <c r="F163" s="478" t="s">
        <v>104</v>
      </c>
    </row>
    <row r="164" spans="1:6" ht="17.25" customHeight="1" hidden="1" thickBot="1">
      <c r="A164" s="198">
        <v>4760</v>
      </c>
      <c r="B164" s="255" t="s">
        <v>635</v>
      </c>
      <c r="C164" s="196" t="s">
        <v>95</v>
      </c>
      <c r="D164" s="523">
        <f t="shared" si="2"/>
        <v>0</v>
      </c>
      <c r="E164" s="523">
        <f>E166</f>
        <v>0</v>
      </c>
      <c r="F164" s="475" t="s">
        <v>104</v>
      </c>
    </row>
    <row r="165" spans="1:6" ht="13.5" hidden="1" thickBot="1">
      <c r="A165" s="198"/>
      <c r="B165" s="224" t="s">
        <v>755</v>
      </c>
      <c r="C165" s="196"/>
      <c r="D165" s="523"/>
      <c r="E165" s="523"/>
      <c r="F165" s="475"/>
    </row>
    <row r="166" spans="1:6" ht="17.25" customHeight="1" hidden="1">
      <c r="A166" s="202">
        <v>4761</v>
      </c>
      <c r="B166" s="234" t="s">
        <v>31</v>
      </c>
      <c r="C166" s="212" t="s">
        <v>30</v>
      </c>
      <c r="D166" s="527">
        <f t="shared" si="2"/>
        <v>0</v>
      </c>
      <c r="E166" s="527"/>
      <c r="F166" s="476" t="s">
        <v>104</v>
      </c>
    </row>
    <row r="167" spans="1:6" ht="13.5" thickBot="1">
      <c r="A167" s="206">
        <v>4770</v>
      </c>
      <c r="B167" s="238" t="s">
        <v>636</v>
      </c>
      <c r="C167" s="213" t="s">
        <v>95</v>
      </c>
      <c r="D167" s="527">
        <f>D169</f>
        <v>23545.5</v>
      </c>
      <c r="E167" s="527">
        <f>E169</f>
        <v>300217.6</v>
      </c>
      <c r="F167" s="476">
        <f>F169</f>
        <v>0</v>
      </c>
    </row>
    <row r="168" spans="1:6" ht="13.5" thickBot="1">
      <c r="A168" s="198"/>
      <c r="B168" s="224" t="s">
        <v>755</v>
      </c>
      <c r="C168" s="196"/>
      <c r="D168" s="523"/>
      <c r="E168" s="523"/>
      <c r="F168" s="475"/>
    </row>
    <row r="169" spans="1:6" ht="12.75">
      <c r="A169" s="206">
        <v>4771</v>
      </c>
      <c r="B169" s="234" t="s">
        <v>36</v>
      </c>
      <c r="C169" s="212" t="s">
        <v>32</v>
      </c>
      <c r="D169" s="527">
        <f>E169-Sheet1!F137</f>
        <v>23545.5</v>
      </c>
      <c r="E169" s="527">
        <f>323665-15723.4+20776-28500</f>
        <v>300217.6</v>
      </c>
      <c r="F169" s="476">
        <v>0</v>
      </c>
    </row>
    <row r="170" spans="1:6" ht="34.5" thickBot="1">
      <c r="A170" s="207">
        <v>4772</v>
      </c>
      <c r="B170" s="341" t="s">
        <v>827</v>
      </c>
      <c r="C170" s="196" t="s">
        <v>95</v>
      </c>
      <c r="D170" s="469">
        <f>E170+F170</f>
        <v>276672.1</v>
      </c>
      <c r="E170" s="469">
        <v>276672.1</v>
      </c>
      <c r="F170" s="479">
        <v>0</v>
      </c>
    </row>
    <row r="171" spans="1:6" s="180" customFormat="1" ht="47.25" customHeight="1" thickBot="1">
      <c r="A171" s="201">
        <v>5000</v>
      </c>
      <c r="B171" s="574" t="s">
        <v>330</v>
      </c>
      <c r="C171" s="210" t="s">
        <v>95</v>
      </c>
      <c r="D171" s="515">
        <f>F171</f>
        <v>1778674.7000000002</v>
      </c>
      <c r="E171" s="515" t="s">
        <v>104</v>
      </c>
      <c r="F171" s="516">
        <f>F173+F191+F197+F200</f>
        <v>1778674.7000000002</v>
      </c>
    </row>
    <row r="172" spans="1:6" ht="13.5" thickBot="1">
      <c r="A172" s="200"/>
      <c r="B172" s="224" t="s">
        <v>758</v>
      </c>
      <c r="C172" s="208"/>
      <c r="D172" s="517">
        <f aca="true" t="shared" si="3" ref="D172:D231">F172</f>
        <v>0</v>
      </c>
      <c r="E172" s="517"/>
      <c r="F172" s="518"/>
    </row>
    <row r="173" spans="1:6" ht="21.75" thickBot="1">
      <c r="A173" s="198">
        <v>5100</v>
      </c>
      <c r="B173" s="256" t="s">
        <v>329</v>
      </c>
      <c r="C173" s="196" t="s">
        <v>95</v>
      </c>
      <c r="D173" s="519">
        <f t="shared" si="3"/>
        <v>1762974.7000000002</v>
      </c>
      <c r="E173" s="519" t="s">
        <v>104</v>
      </c>
      <c r="F173" s="520">
        <f>F175+F180+F185</f>
        <v>1762974.7000000002</v>
      </c>
    </row>
    <row r="174" spans="1:6" ht="12.75">
      <c r="A174" s="449"/>
      <c r="B174" s="249" t="s">
        <v>758</v>
      </c>
      <c r="C174" s="435"/>
      <c r="D174" s="521">
        <f t="shared" si="3"/>
        <v>0</v>
      </c>
      <c r="E174" s="521"/>
      <c r="F174" s="522"/>
    </row>
    <row r="175" spans="1:6" ht="22.5">
      <c r="A175" s="198">
        <v>5110</v>
      </c>
      <c r="B175" s="237" t="s">
        <v>637</v>
      </c>
      <c r="C175" s="196" t="s">
        <v>95</v>
      </c>
      <c r="D175" s="519">
        <f t="shared" si="3"/>
        <v>1702592.7000000002</v>
      </c>
      <c r="E175" s="519" t="s">
        <v>104</v>
      </c>
      <c r="F175" s="520">
        <f>F177+F178+F179</f>
        <v>1702592.7000000002</v>
      </c>
    </row>
    <row r="176" spans="1:6" ht="12.75">
      <c r="A176" s="198"/>
      <c r="B176" s="433" t="s">
        <v>755</v>
      </c>
      <c r="C176" s="196"/>
      <c r="D176" s="523">
        <f t="shared" si="3"/>
        <v>0</v>
      </c>
      <c r="E176" s="523"/>
      <c r="F176" s="524"/>
    </row>
    <row r="177" spans="1:6" ht="12.75">
      <c r="A177" s="202">
        <v>5111</v>
      </c>
      <c r="B177" s="256" t="s">
        <v>811</v>
      </c>
      <c r="C177" s="221" t="s">
        <v>33</v>
      </c>
      <c r="D177" s="525">
        <f t="shared" si="3"/>
        <v>0</v>
      </c>
      <c r="E177" s="525" t="s">
        <v>104</v>
      </c>
      <c r="F177" s="526">
        <v>0</v>
      </c>
    </row>
    <row r="178" spans="1:6" ht="20.25" customHeight="1">
      <c r="A178" s="202">
        <v>5112</v>
      </c>
      <c r="B178" s="234" t="s">
        <v>812</v>
      </c>
      <c r="C178" s="221" t="s">
        <v>34</v>
      </c>
      <c r="D178" s="525">
        <f t="shared" si="3"/>
        <v>696542.8</v>
      </c>
      <c r="E178" s="525" t="s">
        <v>104</v>
      </c>
      <c r="F178" s="526">
        <v>696542.8</v>
      </c>
    </row>
    <row r="179" spans="1:6" ht="26.25" customHeight="1">
      <c r="A179" s="202">
        <v>5113</v>
      </c>
      <c r="B179" s="234" t="s">
        <v>813</v>
      </c>
      <c r="C179" s="221" t="s">
        <v>35</v>
      </c>
      <c r="D179" s="525">
        <f t="shared" si="3"/>
        <v>1006049.9</v>
      </c>
      <c r="E179" s="525" t="s">
        <v>104</v>
      </c>
      <c r="F179" s="526">
        <v>1006049.9</v>
      </c>
    </row>
    <row r="180" spans="1:6" ht="28.5" customHeight="1">
      <c r="A180" s="202">
        <v>5120</v>
      </c>
      <c r="B180" s="238" t="s">
        <v>638</v>
      </c>
      <c r="C180" s="213" t="s">
        <v>95</v>
      </c>
      <c r="D180" s="525">
        <f t="shared" si="3"/>
        <v>60382</v>
      </c>
      <c r="E180" s="525" t="s">
        <v>104</v>
      </c>
      <c r="F180" s="526">
        <f>F182+F183+F184</f>
        <v>60382</v>
      </c>
    </row>
    <row r="181" spans="1:6" ht="12.75">
      <c r="A181" s="198"/>
      <c r="B181" s="451" t="s">
        <v>755</v>
      </c>
      <c r="C181" s="196"/>
      <c r="D181" s="523">
        <f t="shared" si="3"/>
        <v>0</v>
      </c>
      <c r="E181" s="523"/>
      <c r="F181" s="524"/>
    </row>
    <row r="182" spans="1:6" ht="12.75">
      <c r="A182" s="202">
        <v>5121</v>
      </c>
      <c r="B182" s="234" t="s">
        <v>808</v>
      </c>
      <c r="C182" s="221" t="s">
        <v>37</v>
      </c>
      <c r="D182" s="525">
        <f t="shared" si="3"/>
        <v>44935</v>
      </c>
      <c r="E182" s="525" t="s">
        <v>104</v>
      </c>
      <c r="F182" s="526">
        <v>44935</v>
      </c>
    </row>
    <row r="183" spans="1:6" ht="12.75">
      <c r="A183" s="202">
        <v>5122</v>
      </c>
      <c r="B183" s="234" t="s">
        <v>809</v>
      </c>
      <c r="C183" s="221" t="s">
        <v>38</v>
      </c>
      <c r="D183" s="525">
        <f t="shared" si="3"/>
        <v>7447</v>
      </c>
      <c r="E183" s="525" t="s">
        <v>104</v>
      </c>
      <c r="F183" s="526">
        <f>697+750+6000</f>
        <v>7447</v>
      </c>
    </row>
    <row r="184" spans="1:6" ht="17.25" customHeight="1">
      <c r="A184" s="202">
        <v>5123</v>
      </c>
      <c r="B184" s="234" t="s">
        <v>810</v>
      </c>
      <c r="C184" s="221" t="s">
        <v>39</v>
      </c>
      <c r="D184" s="525">
        <f t="shared" si="3"/>
        <v>8000</v>
      </c>
      <c r="E184" s="525" t="s">
        <v>104</v>
      </c>
      <c r="F184" s="526">
        <v>8000</v>
      </c>
    </row>
    <row r="185" spans="1:6" ht="33.75" customHeight="1" hidden="1">
      <c r="A185" s="202">
        <v>5130</v>
      </c>
      <c r="B185" s="238" t="s">
        <v>639</v>
      </c>
      <c r="C185" s="213" t="s">
        <v>95</v>
      </c>
      <c r="D185" s="525">
        <f t="shared" si="3"/>
        <v>0</v>
      </c>
      <c r="E185" s="525" t="s">
        <v>104</v>
      </c>
      <c r="F185" s="526">
        <f>F187+F188+F189+F190</f>
        <v>0</v>
      </c>
    </row>
    <row r="186" spans="1:6" ht="12.75" hidden="1">
      <c r="A186" s="198"/>
      <c r="B186" s="433" t="s">
        <v>755</v>
      </c>
      <c r="C186" s="196"/>
      <c r="D186" s="523">
        <f t="shared" si="3"/>
        <v>0</v>
      </c>
      <c r="E186" s="523"/>
      <c r="F186" s="524"/>
    </row>
    <row r="187" spans="1:6" ht="17.25" customHeight="1" hidden="1">
      <c r="A187" s="202">
        <v>5131</v>
      </c>
      <c r="B187" s="256" t="s">
        <v>42</v>
      </c>
      <c r="C187" s="221" t="s">
        <v>40</v>
      </c>
      <c r="D187" s="525">
        <f t="shared" si="3"/>
        <v>0</v>
      </c>
      <c r="E187" s="525" t="s">
        <v>104</v>
      </c>
      <c r="F187" s="526"/>
    </row>
    <row r="188" spans="1:6" ht="17.25" customHeight="1" hidden="1">
      <c r="A188" s="202">
        <v>5132</v>
      </c>
      <c r="B188" s="234" t="s">
        <v>805</v>
      </c>
      <c r="C188" s="221" t="s">
        <v>41</v>
      </c>
      <c r="D188" s="525">
        <f t="shared" si="3"/>
        <v>0</v>
      </c>
      <c r="E188" s="525" t="s">
        <v>104</v>
      </c>
      <c r="F188" s="526"/>
    </row>
    <row r="189" spans="1:6" ht="17.25" customHeight="1" hidden="1">
      <c r="A189" s="202">
        <v>5133</v>
      </c>
      <c r="B189" s="234" t="s">
        <v>806</v>
      </c>
      <c r="C189" s="221" t="s">
        <v>49</v>
      </c>
      <c r="D189" s="525">
        <f t="shared" si="3"/>
        <v>0</v>
      </c>
      <c r="E189" s="525" t="s">
        <v>104</v>
      </c>
      <c r="F189" s="526">
        <v>0</v>
      </c>
    </row>
    <row r="190" spans="1:6" ht="17.25" customHeight="1" hidden="1">
      <c r="A190" s="202">
        <v>5134</v>
      </c>
      <c r="B190" s="234" t="s">
        <v>807</v>
      </c>
      <c r="C190" s="221" t="s">
        <v>50</v>
      </c>
      <c r="D190" s="525">
        <f t="shared" si="3"/>
        <v>0</v>
      </c>
      <c r="E190" s="525" t="s">
        <v>104</v>
      </c>
      <c r="F190" s="526">
        <v>0</v>
      </c>
    </row>
    <row r="191" spans="1:6" ht="19.5" customHeight="1" hidden="1" thickBot="1">
      <c r="A191" s="202">
        <v>5200</v>
      </c>
      <c r="B191" s="238" t="s">
        <v>640</v>
      </c>
      <c r="C191" s="213" t="s">
        <v>95</v>
      </c>
      <c r="D191" s="462">
        <f t="shared" si="3"/>
        <v>0</v>
      </c>
      <c r="E191" s="462" t="s">
        <v>104</v>
      </c>
      <c r="F191" s="485">
        <f>F193+F194+F195+F196</f>
        <v>0</v>
      </c>
    </row>
    <row r="192" spans="1:6" ht="12.75" hidden="1">
      <c r="A192" s="449"/>
      <c r="B192" s="249" t="s">
        <v>758</v>
      </c>
      <c r="C192" s="435"/>
      <c r="D192" s="471">
        <f t="shared" si="3"/>
        <v>0</v>
      </c>
      <c r="E192" s="471"/>
      <c r="F192" s="484"/>
    </row>
    <row r="193" spans="1:6" ht="27" customHeight="1" hidden="1">
      <c r="A193" s="198">
        <v>5211</v>
      </c>
      <c r="B193" s="256" t="s">
        <v>828</v>
      </c>
      <c r="C193" s="450" t="s">
        <v>43</v>
      </c>
      <c r="D193" s="464">
        <f t="shared" si="3"/>
        <v>0</v>
      </c>
      <c r="E193" s="464" t="s">
        <v>104</v>
      </c>
      <c r="F193" s="483"/>
    </row>
    <row r="194" spans="1:6" ht="17.25" customHeight="1" hidden="1">
      <c r="A194" s="202">
        <v>5221</v>
      </c>
      <c r="B194" s="234" t="s">
        <v>829</v>
      </c>
      <c r="C194" s="221" t="s">
        <v>44</v>
      </c>
      <c r="D194" s="462">
        <f t="shared" si="3"/>
        <v>0</v>
      </c>
      <c r="E194" s="462" t="s">
        <v>104</v>
      </c>
      <c r="F194" s="485"/>
    </row>
    <row r="195" spans="1:6" ht="24.75" customHeight="1" hidden="1">
      <c r="A195" s="202">
        <v>5231</v>
      </c>
      <c r="B195" s="234" t="s">
        <v>847</v>
      </c>
      <c r="C195" s="221" t="s">
        <v>46</v>
      </c>
      <c r="D195" s="462">
        <f t="shared" si="3"/>
        <v>0</v>
      </c>
      <c r="E195" s="462" t="s">
        <v>104</v>
      </c>
      <c r="F195" s="485"/>
    </row>
    <row r="196" spans="1:6" ht="17.25" customHeight="1" hidden="1">
      <c r="A196" s="202">
        <v>5241</v>
      </c>
      <c r="B196" s="234" t="s">
        <v>48</v>
      </c>
      <c r="C196" s="221" t="s">
        <v>47</v>
      </c>
      <c r="D196" s="462">
        <f t="shared" si="3"/>
        <v>0</v>
      </c>
      <c r="E196" s="462" t="s">
        <v>104</v>
      </c>
      <c r="F196" s="485"/>
    </row>
    <row r="197" spans="1:6" ht="13.5" hidden="1" thickBot="1">
      <c r="A197" s="202">
        <v>5300</v>
      </c>
      <c r="B197" s="238" t="s">
        <v>641</v>
      </c>
      <c r="C197" s="213" t="s">
        <v>95</v>
      </c>
      <c r="D197" s="462">
        <f t="shared" si="3"/>
        <v>0</v>
      </c>
      <c r="E197" s="462" t="s">
        <v>104</v>
      </c>
      <c r="F197" s="485">
        <f>F199</f>
        <v>0</v>
      </c>
    </row>
    <row r="198" spans="1:6" ht="13.5" hidden="1" thickBot="1">
      <c r="A198" s="200"/>
      <c r="B198" s="224" t="s">
        <v>758</v>
      </c>
      <c r="C198" s="208"/>
      <c r="D198" s="465">
        <f t="shared" si="3"/>
        <v>0</v>
      </c>
      <c r="E198" s="465"/>
      <c r="F198" s="474"/>
    </row>
    <row r="199" spans="1:6" ht="13.5" customHeight="1" hidden="1">
      <c r="A199" s="202">
        <v>5311</v>
      </c>
      <c r="B199" s="234" t="s">
        <v>881</v>
      </c>
      <c r="C199" s="221" t="s">
        <v>51</v>
      </c>
      <c r="D199" s="462">
        <f t="shared" si="3"/>
        <v>0</v>
      </c>
      <c r="E199" s="462" t="s">
        <v>104</v>
      </c>
      <c r="F199" s="485"/>
    </row>
    <row r="200" spans="1:6" ht="21">
      <c r="A200" s="202">
        <v>5400</v>
      </c>
      <c r="B200" s="238" t="s">
        <v>642</v>
      </c>
      <c r="C200" s="213" t="s">
        <v>95</v>
      </c>
      <c r="D200" s="462">
        <f t="shared" si="3"/>
        <v>15700</v>
      </c>
      <c r="E200" s="462" t="s">
        <v>104</v>
      </c>
      <c r="F200" s="485">
        <f>F202+F203+F204+F207+F206</f>
        <v>15700</v>
      </c>
    </row>
    <row r="201" spans="1:6" ht="13.5" hidden="1" thickBot="1">
      <c r="A201" s="200"/>
      <c r="B201" s="224" t="s">
        <v>758</v>
      </c>
      <c r="C201" s="208"/>
      <c r="D201" s="465">
        <f t="shared" si="3"/>
        <v>0</v>
      </c>
      <c r="E201" s="465"/>
      <c r="F201" s="474"/>
    </row>
    <row r="202" spans="1:6" ht="12.75" hidden="1">
      <c r="A202" s="202">
        <v>5411</v>
      </c>
      <c r="B202" s="234" t="s">
        <v>882</v>
      </c>
      <c r="C202" s="221" t="s">
        <v>52</v>
      </c>
      <c r="D202" s="462">
        <f t="shared" si="3"/>
        <v>0</v>
      </c>
      <c r="E202" s="462" t="s">
        <v>104</v>
      </c>
      <c r="F202" s="485"/>
    </row>
    <row r="203" spans="1:6" ht="12.75" hidden="1">
      <c r="A203" s="202">
        <v>5421</v>
      </c>
      <c r="B203" s="234" t="s">
        <v>883</v>
      </c>
      <c r="C203" s="221" t="s">
        <v>53</v>
      </c>
      <c r="D203" s="462">
        <f t="shared" si="3"/>
        <v>0</v>
      </c>
      <c r="E203" s="462" t="s">
        <v>104</v>
      </c>
      <c r="F203" s="485"/>
    </row>
    <row r="204" spans="1:6" ht="12.75" hidden="1">
      <c r="A204" s="202">
        <v>5431</v>
      </c>
      <c r="B204" s="234" t="s">
        <v>55</v>
      </c>
      <c r="C204" s="221" t="s">
        <v>54</v>
      </c>
      <c r="D204" s="462">
        <f t="shared" si="3"/>
        <v>0</v>
      </c>
      <c r="E204" s="462" t="s">
        <v>104</v>
      </c>
      <c r="F204" s="485"/>
    </row>
    <row r="205" spans="1:6" ht="12.75" hidden="1">
      <c r="A205" s="205"/>
      <c r="B205" s="581"/>
      <c r="C205" s="582"/>
      <c r="D205" s="583"/>
      <c r="E205" s="583"/>
      <c r="F205" s="584"/>
    </row>
    <row r="206" spans="1:6" ht="22.5">
      <c r="A206" s="205"/>
      <c r="B206" s="581" t="s">
        <v>1031</v>
      </c>
      <c r="C206" s="582" t="s">
        <v>1032</v>
      </c>
      <c r="D206" s="583">
        <f>F206</f>
        <v>15700</v>
      </c>
      <c r="E206" s="583"/>
      <c r="F206" s="584">
        <v>15700</v>
      </c>
    </row>
    <row r="207" spans="1:6" ht="13.5" thickBot="1">
      <c r="A207" s="203">
        <v>5441</v>
      </c>
      <c r="B207" s="257" t="s">
        <v>969</v>
      </c>
      <c r="C207" s="222" t="s">
        <v>56</v>
      </c>
      <c r="D207" s="463">
        <f t="shared" si="3"/>
        <v>0</v>
      </c>
      <c r="E207" s="463" t="s">
        <v>104</v>
      </c>
      <c r="F207" s="486"/>
    </row>
    <row r="208" spans="1:6" s="494" customFormat="1" ht="36" customHeight="1">
      <c r="A208" s="491" t="s">
        <v>643</v>
      </c>
      <c r="B208" s="573" t="s">
        <v>333</v>
      </c>
      <c r="C208" s="492" t="s">
        <v>95</v>
      </c>
      <c r="D208" s="192">
        <f t="shared" si="3"/>
        <v>-278474.1</v>
      </c>
      <c r="E208" s="192" t="s">
        <v>94</v>
      </c>
      <c r="F208" s="493">
        <f>F210+F215+F223+F226</f>
        <v>-278474.1</v>
      </c>
    </row>
    <row r="209" spans="1:6" s="91" customFormat="1" ht="12.75">
      <c r="A209" s="100"/>
      <c r="B209" s="103" t="s">
        <v>754</v>
      </c>
      <c r="C209" s="109"/>
      <c r="D209" s="472">
        <f t="shared" si="3"/>
        <v>0</v>
      </c>
      <c r="E209" s="472"/>
      <c r="F209" s="487"/>
    </row>
    <row r="210" spans="1:6" s="1" customFormat="1" ht="27" hidden="1">
      <c r="A210" s="101" t="s">
        <v>644</v>
      </c>
      <c r="B210" s="104" t="s">
        <v>645</v>
      </c>
      <c r="C210" s="108" t="s">
        <v>95</v>
      </c>
      <c r="D210" s="472">
        <f t="shared" si="3"/>
        <v>0</v>
      </c>
      <c r="E210" s="472" t="s">
        <v>94</v>
      </c>
      <c r="F210" s="488">
        <f>F212+F213+F214</f>
        <v>0</v>
      </c>
    </row>
    <row r="211" spans="1:6" s="1" customFormat="1" ht="12.75" hidden="1">
      <c r="A211" s="101"/>
      <c r="B211" s="103" t="s">
        <v>754</v>
      </c>
      <c r="C211" s="108"/>
      <c r="D211" s="472">
        <f t="shared" si="3"/>
        <v>0</v>
      </c>
      <c r="E211" s="472" t="s">
        <v>94</v>
      </c>
      <c r="F211" s="488"/>
    </row>
    <row r="212" spans="1:6" s="1" customFormat="1" ht="12.75" hidden="1">
      <c r="A212" s="101" t="s">
        <v>646</v>
      </c>
      <c r="B212" s="105" t="s">
        <v>891</v>
      </c>
      <c r="C212" s="112" t="s">
        <v>885</v>
      </c>
      <c r="D212" s="472">
        <f t="shared" si="3"/>
        <v>0</v>
      </c>
      <c r="E212" s="472" t="s">
        <v>94</v>
      </c>
      <c r="F212" s="488">
        <v>0</v>
      </c>
    </row>
    <row r="213" spans="1:6" s="57" customFormat="1" ht="12.75" hidden="1">
      <c r="A213" s="101" t="s">
        <v>647</v>
      </c>
      <c r="B213" s="105" t="s">
        <v>890</v>
      </c>
      <c r="C213" s="112" t="s">
        <v>886</v>
      </c>
      <c r="D213" s="472">
        <f t="shared" si="3"/>
        <v>0</v>
      </c>
      <c r="E213" s="472" t="s">
        <v>94</v>
      </c>
      <c r="F213" s="489"/>
    </row>
    <row r="214" spans="1:7" s="1" customFormat="1" ht="13.5" customHeight="1" hidden="1">
      <c r="A214" s="99" t="s">
        <v>648</v>
      </c>
      <c r="B214" s="105" t="s">
        <v>893</v>
      </c>
      <c r="C214" s="112" t="s">
        <v>887</v>
      </c>
      <c r="D214" s="472">
        <f t="shared" si="3"/>
        <v>0</v>
      </c>
      <c r="E214" s="472" t="s">
        <v>94</v>
      </c>
      <c r="F214" s="488"/>
      <c r="G214" s="5"/>
    </row>
    <row r="215" spans="1:7" s="1" customFormat="1" ht="31.5" customHeight="1" hidden="1">
      <c r="A215" s="99" t="s">
        <v>649</v>
      </c>
      <c r="B215" s="104" t="s">
        <v>650</v>
      </c>
      <c r="C215" s="108" t="s">
        <v>95</v>
      </c>
      <c r="D215" s="472">
        <f t="shared" si="3"/>
        <v>0</v>
      </c>
      <c r="E215" s="472" t="s">
        <v>94</v>
      </c>
      <c r="F215" s="488">
        <f>F217+F218</f>
        <v>0</v>
      </c>
      <c r="G215" s="5"/>
    </row>
    <row r="216" spans="1:7" s="1" customFormat="1" ht="12.75" hidden="1">
      <c r="A216" s="99"/>
      <c r="B216" s="103" t="s">
        <v>754</v>
      </c>
      <c r="C216" s="108"/>
      <c r="D216" s="472">
        <f t="shared" si="3"/>
        <v>0</v>
      </c>
      <c r="E216" s="472"/>
      <c r="F216" s="488"/>
      <c r="G216" s="5"/>
    </row>
    <row r="217" spans="1:7" s="1" customFormat="1" ht="29.25" customHeight="1" hidden="1">
      <c r="A217" s="99" t="s">
        <v>651</v>
      </c>
      <c r="B217" s="105" t="s">
        <v>875</v>
      </c>
      <c r="C217" s="113" t="s">
        <v>894</v>
      </c>
      <c r="D217" s="472">
        <f t="shared" si="3"/>
        <v>0</v>
      </c>
      <c r="E217" s="472" t="s">
        <v>94</v>
      </c>
      <c r="F217" s="488"/>
      <c r="G217" s="5"/>
    </row>
    <row r="218" spans="1:7" s="1" customFormat="1" ht="26.25" hidden="1">
      <c r="A218" s="99" t="s">
        <v>652</v>
      </c>
      <c r="B218" s="105" t="s">
        <v>653</v>
      </c>
      <c r="C218" s="108" t="s">
        <v>95</v>
      </c>
      <c r="D218" s="472">
        <f t="shared" si="3"/>
        <v>0</v>
      </c>
      <c r="E218" s="472" t="s">
        <v>94</v>
      </c>
      <c r="F218" s="488">
        <f>F220+F221+F222</f>
        <v>0</v>
      </c>
      <c r="G218" s="5"/>
    </row>
    <row r="219" spans="1:7" s="1" customFormat="1" ht="12.75" hidden="1">
      <c r="A219" s="99"/>
      <c r="B219" s="103" t="s">
        <v>755</v>
      </c>
      <c r="C219" s="108"/>
      <c r="D219" s="472">
        <f t="shared" si="3"/>
        <v>0</v>
      </c>
      <c r="E219" s="472"/>
      <c r="F219" s="488"/>
      <c r="G219" s="5"/>
    </row>
    <row r="220" spans="1:7" s="1" customFormat="1" ht="12.75" hidden="1">
      <c r="A220" s="99" t="s">
        <v>654</v>
      </c>
      <c r="B220" s="103" t="s">
        <v>872</v>
      </c>
      <c r="C220" s="112" t="s">
        <v>898</v>
      </c>
      <c r="D220" s="472">
        <f t="shared" si="3"/>
        <v>0</v>
      </c>
      <c r="E220" s="472" t="s">
        <v>94</v>
      </c>
      <c r="F220" s="488"/>
      <c r="G220" s="5"/>
    </row>
    <row r="221" spans="1:7" s="1" customFormat="1" ht="26.25" hidden="1">
      <c r="A221" s="98" t="s">
        <v>655</v>
      </c>
      <c r="B221" s="103" t="s">
        <v>871</v>
      </c>
      <c r="C221" s="113" t="s">
        <v>899</v>
      </c>
      <c r="D221" s="472">
        <f t="shared" si="3"/>
        <v>0</v>
      </c>
      <c r="E221" s="472" t="s">
        <v>94</v>
      </c>
      <c r="F221" s="488"/>
      <c r="G221" s="5"/>
    </row>
    <row r="222" spans="1:7" s="1" customFormat="1" ht="26.25" hidden="1">
      <c r="A222" s="99" t="s">
        <v>656</v>
      </c>
      <c r="B222" s="106" t="s">
        <v>870</v>
      </c>
      <c r="C222" s="113" t="s">
        <v>900</v>
      </c>
      <c r="D222" s="472">
        <f t="shared" si="3"/>
        <v>0</v>
      </c>
      <c r="E222" s="472" t="s">
        <v>94</v>
      </c>
      <c r="F222" s="488"/>
      <c r="G222" s="5"/>
    </row>
    <row r="223" spans="1:6" s="1" customFormat="1" ht="27" hidden="1">
      <c r="A223" s="99" t="s">
        <v>657</v>
      </c>
      <c r="B223" s="104" t="s">
        <v>658</v>
      </c>
      <c r="C223" s="108" t="s">
        <v>95</v>
      </c>
      <c r="D223" s="472">
        <f t="shared" si="3"/>
        <v>0</v>
      </c>
      <c r="E223" s="472" t="s">
        <v>94</v>
      </c>
      <c r="F223" s="488">
        <f>F225</f>
        <v>0</v>
      </c>
    </row>
    <row r="224" spans="1:6" s="1" customFormat="1" ht="12.75" hidden="1">
      <c r="A224" s="99"/>
      <c r="B224" s="103" t="s">
        <v>754</v>
      </c>
      <c r="C224" s="108"/>
      <c r="D224" s="472">
        <f t="shared" si="3"/>
        <v>0</v>
      </c>
      <c r="E224" s="472"/>
      <c r="F224" s="488"/>
    </row>
    <row r="225" spans="1:6" s="1" customFormat="1" ht="26.25" hidden="1">
      <c r="A225" s="98" t="s">
        <v>659</v>
      </c>
      <c r="B225" s="105" t="s">
        <v>873</v>
      </c>
      <c r="C225" s="114" t="s">
        <v>902</v>
      </c>
      <c r="D225" s="472">
        <f t="shared" si="3"/>
        <v>0</v>
      </c>
      <c r="E225" s="472" t="s">
        <v>94</v>
      </c>
      <c r="F225" s="488"/>
    </row>
    <row r="226" spans="1:6" s="1" customFormat="1" ht="34.5">
      <c r="A226" s="99" t="s">
        <v>660</v>
      </c>
      <c r="B226" s="573" t="s">
        <v>334</v>
      </c>
      <c r="C226" s="108" t="s">
        <v>95</v>
      </c>
      <c r="D226" s="472">
        <f t="shared" si="3"/>
        <v>-278474.1</v>
      </c>
      <c r="E226" s="472" t="s">
        <v>94</v>
      </c>
      <c r="F226" s="488">
        <f>F228+F229+F230+F231</f>
        <v>-278474.1</v>
      </c>
    </row>
    <row r="227" spans="1:6" s="1" customFormat="1" ht="12.75">
      <c r="A227" s="99"/>
      <c r="B227" s="103" t="s">
        <v>754</v>
      </c>
      <c r="C227" s="108"/>
      <c r="D227" s="472">
        <f t="shared" si="3"/>
        <v>0</v>
      </c>
      <c r="E227" s="472"/>
      <c r="F227" s="488"/>
    </row>
    <row r="228" spans="1:6" s="1" customFormat="1" ht="12.75">
      <c r="A228" s="99" t="s">
        <v>661</v>
      </c>
      <c r="B228" s="105" t="s">
        <v>903</v>
      </c>
      <c r="C228" s="112" t="s">
        <v>906</v>
      </c>
      <c r="D228" s="472">
        <f t="shared" si="3"/>
        <v>-278474.1</v>
      </c>
      <c r="E228" s="472" t="s">
        <v>94</v>
      </c>
      <c r="F228" s="488">
        <v>-278474.1</v>
      </c>
    </row>
    <row r="229" spans="1:6" s="1" customFormat="1" ht="15.75" customHeight="1" hidden="1">
      <c r="A229" s="98" t="s">
        <v>667</v>
      </c>
      <c r="B229" s="105" t="s">
        <v>904</v>
      </c>
      <c r="C229" s="114" t="s">
        <v>907</v>
      </c>
      <c r="D229" s="472">
        <f t="shared" si="3"/>
        <v>0</v>
      </c>
      <c r="E229" s="472" t="s">
        <v>94</v>
      </c>
      <c r="F229" s="488"/>
    </row>
    <row r="230" spans="1:6" s="1" customFormat="1" ht="26.25" hidden="1">
      <c r="A230" s="99" t="s">
        <v>668</v>
      </c>
      <c r="B230" s="105" t="s">
        <v>905</v>
      </c>
      <c r="C230" s="113" t="s">
        <v>908</v>
      </c>
      <c r="D230" s="472">
        <f t="shared" si="3"/>
        <v>0</v>
      </c>
      <c r="E230" s="472" t="s">
        <v>94</v>
      </c>
      <c r="F230" s="488"/>
    </row>
    <row r="231" spans="1:6" s="1" customFormat="1" ht="27" hidden="1" thickBot="1">
      <c r="A231" s="102" t="s">
        <v>669</v>
      </c>
      <c r="B231" s="107" t="s">
        <v>874</v>
      </c>
      <c r="C231" s="115" t="s">
        <v>909</v>
      </c>
      <c r="D231" s="473">
        <f t="shared" si="3"/>
        <v>0</v>
      </c>
      <c r="E231" s="473" t="s">
        <v>94</v>
      </c>
      <c r="F231" s="490"/>
    </row>
    <row r="232" spans="1:6" s="35" customFormat="1" ht="12.75">
      <c r="A232" s="34"/>
      <c r="B232" s="38"/>
      <c r="C232" s="76"/>
      <c r="F232" s="36"/>
    </row>
    <row r="233" spans="1:6" s="35" customFormat="1" ht="12.75">
      <c r="A233" s="34"/>
      <c r="B233" s="42"/>
      <c r="C233" s="75"/>
      <c r="F233" s="36"/>
    </row>
    <row r="234" spans="1:6" s="35" customFormat="1" ht="12.75">
      <c r="A234" s="34"/>
      <c r="B234" s="43"/>
      <c r="C234" s="75"/>
      <c r="F234" s="36"/>
    </row>
    <row r="235" spans="1:6" s="35" customFormat="1" ht="12.75">
      <c r="A235" s="34"/>
      <c r="B235" s="44"/>
      <c r="C235" s="78"/>
      <c r="F235" s="36"/>
    </row>
    <row r="236" spans="1:6" s="35" customFormat="1" ht="12.75">
      <c r="A236" s="34"/>
      <c r="B236" s="42"/>
      <c r="C236" s="75"/>
      <c r="F236" s="36"/>
    </row>
    <row r="237" spans="1:6" s="35" customFormat="1" ht="12.75">
      <c r="A237" s="34"/>
      <c r="B237" s="45"/>
      <c r="C237" s="75"/>
      <c r="F237" s="36"/>
    </row>
    <row r="238" spans="1:6" s="35" customFormat="1" ht="12.75">
      <c r="A238" s="34"/>
      <c r="B238" s="45"/>
      <c r="C238" s="75"/>
      <c r="F238" s="36"/>
    </row>
    <row r="239" spans="1:6" s="35" customFormat="1" ht="12.75">
      <c r="A239" s="34"/>
      <c r="B239" s="45"/>
      <c r="C239" s="75"/>
      <c r="F239" s="36"/>
    </row>
    <row r="240" spans="1:6" s="35" customFormat="1" ht="12.75">
      <c r="A240" s="34"/>
      <c r="B240" s="45"/>
      <c r="C240" s="75"/>
      <c r="F240" s="36"/>
    </row>
    <row r="241" spans="1:6" s="35" customFormat="1" ht="12.75">
      <c r="A241" s="34"/>
      <c r="B241" s="44"/>
      <c r="C241" s="78"/>
      <c r="F241" s="36"/>
    </row>
    <row r="242" spans="1:6" s="35" customFormat="1" ht="12.75">
      <c r="A242" s="34"/>
      <c r="B242" s="45"/>
      <c r="C242" s="75"/>
      <c r="F242" s="36"/>
    </row>
    <row r="243" spans="1:6" s="35" customFormat="1" ht="12.75">
      <c r="A243" s="34"/>
      <c r="B243" s="45"/>
      <c r="C243" s="75"/>
      <c r="F243" s="36"/>
    </row>
    <row r="244" spans="1:6" s="35" customFormat="1" ht="12.75">
      <c r="A244" s="34"/>
      <c r="B244" s="45"/>
      <c r="C244" s="75"/>
      <c r="F244" s="36"/>
    </row>
    <row r="245" spans="1:6" s="35" customFormat="1" ht="12.75">
      <c r="A245" s="34"/>
      <c r="B245" s="45"/>
      <c r="C245" s="75"/>
      <c r="F245" s="36"/>
    </row>
    <row r="246" spans="1:6" s="35" customFormat="1" ht="12.75">
      <c r="A246" s="34"/>
      <c r="B246" s="45"/>
      <c r="C246" s="75"/>
      <c r="F246" s="36"/>
    </row>
    <row r="247" spans="1:6" s="35" customFormat="1" ht="12.75">
      <c r="A247" s="34"/>
      <c r="B247" s="45"/>
      <c r="C247" s="75"/>
      <c r="F247" s="36"/>
    </row>
    <row r="248" spans="1:6" s="35" customFormat="1" ht="12.75">
      <c r="A248" s="34"/>
      <c r="B248" s="44"/>
      <c r="C248" s="78"/>
      <c r="F248" s="36"/>
    </row>
    <row r="249" spans="1:6" s="35" customFormat="1" ht="12.75">
      <c r="A249" s="34"/>
      <c r="B249" s="45"/>
      <c r="C249" s="75"/>
      <c r="F249" s="36"/>
    </row>
    <row r="250" spans="1:6" s="35" customFormat="1" ht="12.75">
      <c r="A250" s="34"/>
      <c r="B250" s="42"/>
      <c r="C250" s="75"/>
      <c r="F250" s="36"/>
    </row>
    <row r="251" spans="1:6" s="35" customFormat="1" ht="12.75">
      <c r="A251" s="34"/>
      <c r="B251" s="45"/>
      <c r="C251" s="75"/>
      <c r="F251" s="36"/>
    </row>
    <row r="252" spans="1:6" s="35" customFormat="1" ht="12.75">
      <c r="A252" s="34"/>
      <c r="B252" s="40"/>
      <c r="C252" s="75"/>
      <c r="F252" s="36"/>
    </row>
    <row r="253" spans="1:6" s="35" customFormat="1" ht="12.75">
      <c r="A253" s="34"/>
      <c r="B253" s="44"/>
      <c r="C253" s="78"/>
      <c r="F253" s="36"/>
    </row>
    <row r="254" spans="1:6" s="35" customFormat="1" ht="12.75">
      <c r="A254" s="34"/>
      <c r="B254" s="45"/>
      <c r="C254" s="75"/>
      <c r="F254" s="36"/>
    </row>
    <row r="255" spans="1:6" s="35" customFormat="1" ht="12.75">
      <c r="A255" s="34"/>
      <c r="B255" s="45"/>
      <c r="C255" s="75"/>
      <c r="F255" s="36"/>
    </row>
    <row r="256" spans="1:6" s="35" customFormat="1" ht="12.75">
      <c r="A256" s="34"/>
      <c r="B256" s="44"/>
      <c r="C256" s="78"/>
      <c r="F256" s="36"/>
    </row>
    <row r="257" spans="1:6" s="35" customFormat="1" ht="12.75">
      <c r="A257" s="34"/>
      <c r="B257" s="45"/>
      <c r="C257" s="75"/>
      <c r="F257" s="36"/>
    </row>
    <row r="258" spans="1:6" s="35" customFormat="1" ht="12.75">
      <c r="A258" s="34"/>
      <c r="B258" s="45"/>
      <c r="C258" s="75"/>
      <c r="F258" s="36"/>
    </row>
    <row r="259" spans="1:6" s="35" customFormat="1" ht="12.75">
      <c r="A259" s="34"/>
      <c r="B259" s="40"/>
      <c r="C259" s="75"/>
      <c r="F259" s="36"/>
    </row>
    <row r="260" spans="1:6" s="35" customFormat="1" ht="12.75">
      <c r="A260" s="34"/>
      <c r="B260" s="44"/>
      <c r="C260" s="78"/>
      <c r="F260" s="36"/>
    </row>
    <row r="261" spans="1:6" s="35" customFormat="1" ht="12.75">
      <c r="A261" s="34"/>
      <c r="B261" s="45"/>
      <c r="C261" s="75"/>
      <c r="F261" s="36"/>
    </row>
    <row r="262" spans="1:6" s="35" customFormat="1" ht="12.75">
      <c r="A262" s="34"/>
      <c r="B262" s="45"/>
      <c r="C262" s="75"/>
      <c r="F262" s="36"/>
    </row>
    <row r="263" spans="1:6" s="35" customFormat="1" ht="12.75">
      <c r="A263" s="34"/>
      <c r="B263" s="44"/>
      <c r="C263" s="78"/>
      <c r="F263" s="36"/>
    </row>
    <row r="264" spans="1:6" s="35" customFormat="1" ht="12.75">
      <c r="A264" s="34"/>
      <c r="B264" s="45"/>
      <c r="C264" s="75"/>
      <c r="F264" s="36"/>
    </row>
    <row r="265" spans="1:6" s="35" customFormat="1" ht="12.75">
      <c r="A265" s="34"/>
      <c r="B265" s="45"/>
      <c r="C265" s="75"/>
      <c r="F265" s="36"/>
    </row>
    <row r="266" spans="1:6" s="35" customFormat="1" ht="12.75">
      <c r="A266" s="34"/>
      <c r="B266" s="45"/>
      <c r="C266" s="75"/>
      <c r="F266" s="36"/>
    </row>
    <row r="267" spans="1:6" s="35" customFormat="1" ht="12.75">
      <c r="A267" s="34"/>
      <c r="B267" s="45"/>
      <c r="C267" s="75"/>
      <c r="F267" s="36"/>
    </row>
    <row r="268" spans="1:6" s="35" customFormat="1" ht="12.75">
      <c r="A268" s="34"/>
      <c r="B268" s="45"/>
      <c r="C268" s="75"/>
      <c r="F268" s="36"/>
    </row>
    <row r="269" spans="1:6" s="35" customFormat="1" ht="12.75">
      <c r="A269" s="34"/>
      <c r="B269" s="44"/>
      <c r="C269" s="78"/>
      <c r="F269" s="36"/>
    </row>
    <row r="270" spans="1:6" s="35" customFormat="1" ht="12.75">
      <c r="A270" s="34"/>
      <c r="B270" s="45"/>
      <c r="C270" s="75"/>
      <c r="F270" s="36"/>
    </row>
    <row r="271" spans="1:6" s="35" customFormat="1" ht="12.75">
      <c r="A271" s="34"/>
      <c r="B271" s="45"/>
      <c r="C271" s="75"/>
      <c r="F271" s="36"/>
    </row>
    <row r="272" spans="1:6" s="35" customFormat="1" ht="12.75">
      <c r="A272" s="34"/>
      <c r="B272" s="45"/>
      <c r="C272" s="75"/>
      <c r="F272" s="36"/>
    </row>
    <row r="273" spans="1:6" s="35" customFormat="1" ht="12.75">
      <c r="A273" s="34"/>
      <c r="B273" s="42"/>
      <c r="C273" s="75"/>
      <c r="F273" s="36"/>
    </row>
    <row r="274" spans="1:6" s="35" customFormat="1" ht="12.75">
      <c r="A274" s="34"/>
      <c r="B274" s="42"/>
      <c r="C274" s="75"/>
      <c r="F274" s="36"/>
    </row>
    <row r="275" spans="1:6" s="35" customFormat="1" ht="12.75">
      <c r="A275" s="34"/>
      <c r="B275" s="42"/>
      <c r="C275" s="75"/>
      <c r="F275" s="36"/>
    </row>
    <row r="276" spans="1:6" s="35" customFormat="1" ht="12.75">
      <c r="A276" s="34"/>
      <c r="B276" s="42"/>
      <c r="C276" s="75"/>
      <c r="F276" s="36"/>
    </row>
    <row r="277" spans="1:6" s="35" customFormat="1" ht="12.75">
      <c r="A277" s="34"/>
      <c r="B277" s="42"/>
      <c r="C277" s="75"/>
      <c r="F277" s="36"/>
    </row>
    <row r="278" spans="1:6" s="35" customFormat="1" ht="12.75">
      <c r="A278" s="34"/>
      <c r="B278" s="45"/>
      <c r="C278" s="75"/>
      <c r="F278" s="36"/>
    </row>
    <row r="279" spans="1:6" s="35" customFormat="1" ht="12.75">
      <c r="A279" s="34"/>
      <c r="B279" s="45"/>
      <c r="C279" s="75"/>
      <c r="F279" s="36"/>
    </row>
    <row r="280" spans="1:6" s="35" customFormat="1" ht="12.75">
      <c r="A280" s="34"/>
      <c r="B280" s="45"/>
      <c r="C280" s="75"/>
      <c r="F280" s="36"/>
    </row>
    <row r="281" spans="1:6" s="35" customFormat="1" ht="12.75">
      <c r="A281" s="34"/>
      <c r="B281" s="43"/>
      <c r="C281" s="75"/>
      <c r="F281" s="36"/>
    </row>
    <row r="282" spans="1:6" s="35" customFormat="1" ht="12.75">
      <c r="A282" s="34"/>
      <c r="B282" s="42"/>
      <c r="C282" s="78"/>
      <c r="F282" s="36"/>
    </row>
    <row r="283" spans="1:6" s="35" customFormat="1" ht="65.25" customHeight="1">
      <c r="A283" s="34"/>
      <c r="B283" s="45"/>
      <c r="C283" s="75"/>
      <c r="F283" s="36"/>
    </row>
    <row r="284" spans="1:6" s="35" customFormat="1" ht="39.75" customHeight="1">
      <c r="A284" s="34"/>
      <c r="B284" s="45"/>
      <c r="C284" s="75"/>
      <c r="F284" s="36"/>
    </row>
    <row r="285" spans="1:6" s="35" customFormat="1" ht="12.75">
      <c r="A285" s="34"/>
      <c r="B285" s="45"/>
      <c r="C285" s="75"/>
      <c r="F285" s="36"/>
    </row>
    <row r="286" spans="1:6" s="35" customFormat="1" ht="12.75">
      <c r="A286" s="34"/>
      <c r="B286" s="45"/>
      <c r="C286" s="75"/>
      <c r="F286" s="36"/>
    </row>
    <row r="287" spans="1:6" s="35" customFormat="1" ht="12.75">
      <c r="A287" s="34"/>
      <c r="B287" s="45"/>
      <c r="C287" s="75"/>
      <c r="F287" s="36"/>
    </row>
    <row r="288" spans="1:6" s="35" customFormat="1" ht="12.75">
      <c r="A288" s="34"/>
      <c r="B288" s="45"/>
      <c r="C288" s="75"/>
      <c r="F288" s="36"/>
    </row>
    <row r="289" spans="1:6" s="35" customFormat="1" ht="12.75">
      <c r="A289" s="34"/>
      <c r="B289" s="45"/>
      <c r="C289" s="75"/>
      <c r="F289" s="36"/>
    </row>
    <row r="290" spans="1:6" s="35" customFormat="1" ht="12.75">
      <c r="A290" s="34"/>
      <c r="B290" s="45"/>
      <c r="C290" s="75"/>
      <c r="F290" s="36"/>
    </row>
    <row r="291" spans="1:6" s="35" customFormat="1" ht="12.75">
      <c r="A291" s="34"/>
      <c r="B291" s="45"/>
      <c r="C291" s="75"/>
      <c r="F291" s="36"/>
    </row>
    <row r="292" spans="1:6" s="35" customFormat="1" ht="12.75">
      <c r="A292" s="34"/>
      <c r="B292" s="45"/>
      <c r="C292" s="75"/>
      <c r="F292" s="36"/>
    </row>
    <row r="293" spans="1:6" s="35" customFormat="1" ht="12.75">
      <c r="A293" s="34"/>
      <c r="B293" s="45"/>
      <c r="C293" s="75"/>
      <c r="F293" s="36"/>
    </row>
    <row r="294" spans="1:6" s="35" customFormat="1" ht="12.75">
      <c r="A294" s="34"/>
      <c r="B294" s="45"/>
      <c r="C294" s="75"/>
      <c r="F294" s="36"/>
    </row>
    <row r="295" spans="1:6" s="35" customFormat="1" ht="12.75">
      <c r="A295" s="34"/>
      <c r="B295" s="45"/>
      <c r="C295" s="75"/>
      <c r="F295" s="36"/>
    </row>
    <row r="296" spans="1:6" s="35" customFormat="1" ht="12.75">
      <c r="A296" s="34"/>
      <c r="B296" s="46"/>
      <c r="C296" s="75"/>
      <c r="F296" s="36"/>
    </row>
    <row r="297" spans="1:6" s="35" customFormat="1" ht="12.75">
      <c r="A297" s="34"/>
      <c r="B297" s="45"/>
      <c r="C297" s="75"/>
      <c r="F297" s="36"/>
    </row>
    <row r="298" spans="1:6" s="35" customFormat="1" ht="12.75">
      <c r="A298" s="34"/>
      <c r="B298" s="39"/>
      <c r="C298" s="75"/>
      <c r="F298" s="36"/>
    </row>
    <row r="299" spans="1:6" s="35" customFormat="1" ht="12.75">
      <c r="A299" s="34"/>
      <c r="B299" s="39"/>
      <c r="C299" s="75"/>
      <c r="F299" s="36"/>
    </row>
    <row r="300" spans="1:6" s="35" customFormat="1" ht="12.75">
      <c r="A300" s="34"/>
      <c r="B300" s="39"/>
      <c r="C300" s="77"/>
      <c r="F300" s="36"/>
    </row>
    <row r="301" spans="1:6" s="35" customFormat="1" ht="12.75">
      <c r="A301" s="34"/>
      <c r="B301" s="39"/>
      <c r="C301" s="77"/>
      <c r="F301" s="36"/>
    </row>
    <row r="302" spans="1:6" s="35" customFormat="1" ht="12.75">
      <c r="A302" s="34"/>
      <c r="B302" s="37"/>
      <c r="C302" s="77"/>
      <c r="F302" s="36"/>
    </row>
    <row r="303" spans="1:6" s="35" customFormat="1" ht="12.75">
      <c r="A303" s="34"/>
      <c r="B303" s="45"/>
      <c r="C303" s="75"/>
      <c r="F303" s="36"/>
    </row>
    <row r="304" spans="1:6" s="35" customFormat="1" ht="12.75">
      <c r="A304" s="34"/>
      <c r="B304" s="45"/>
      <c r="C304" s="75"/>
      <c r="F304" s="36"/>
    </row>
    <row r="305" spans="1:6" s="35" customFormat="1" ht="12.75">
      <c r="A305" s="34"/>
      <c r="B305" s="45"/>
      <c r="C305" s="75"/>
      <c r="F305" s="36"/>
    </row>
    <row r="306" spans="1:6" s="35" customFormat="1" ht="12.75">
      <c r="A306" s="34"/>
      <c r="B306" s="45"/>
      <c r="C306" s="75"/>
      <c r="F306" s="36"/>
    </row>
    <row r="307" spans="1:6" s="35" customFormat="1" ht="12.75">
      <c r="A307" s="34"/>
      <c r="B307" s="47"/>
      <c r="C307" s="75"/>
      <c r="F307" s="36"/>
    </row>
    <row r="308" spans="1:6" s="35" customFormat="1" ht="12.75">
      <c r="A308" s="34"/>
      <c r="B308" s="47"/>
      <c r="C308" s="79"/>
      <c r="F308" s="36"/>
    </row>
    <row r="309" spans="1:6" s="35" customFormat="1" ht="12.75">
      <c r="A309" s="34"/>
      <c r="B309" s="48"/>
      <c r="C309" s="79"/>
      <c r="F309" s="36"/>
    </row>
    <row r="310" spans="1:6" s="35" customFormat="1" ht="12.75">
      <c r="A310" s="34"/>
      <c r="B310" s="47"/>
      <c r="C310" s="79"/>
      <c r="F310" s="36"/>
    </row>
    <row r="311" spans="1:6" s="35" customFormat="1" ht="12.75">
      <c r="A311" s="34"/>
      <c r="B311" s="47"/>
      <c r="C311" s="79"/>
      <c r="F311" s="36"/>
    </row>
    <row r="312" spans="1:6" s="35" customFormat="1" ht="12.75">
      <c r="A312" s="34"/>
      <c r="B312" s="47"/>
      <c r="C312" s="79"/>
      <c r="F312" s="36"/>
    </row>
    <row r="313" spans="1:6" s="35" customFormat="1" ht="12.75">
      <c r="A313" s="34"/>
      <c r="B313" s="47"/>
      <c r="C313" s="79"/>
      <c r="F313" s="36"/>
    </row>
    <row r="314" spans="1:6" s="35" customFormat="1" ht="12.75">
      <c r="A314" s="34"/>
      <c r="B314" s="47"/>
      <c r="C314" s="79"/>
      <c r="F314" s="36"/>
    </row>
    <row r="315" spans="1:6" s="35" customFormat="1" ht="12.75">
      <c r="A315" s="34"/>
      <c r="B315" s="47"/>
      <c r="C315" s="79"/>
      <c r="F315" s="36"/>
    </row>
    <row r="316" spans="1:6" s="35" customFormat="1" ht="12.75">
      <c r="A316" s="34"/>
      <c r="B316" s="47"/>
      <c r="C316" s="79"/>
      <c r="F316" s="36"/>
    </row>
    <row r="317" spans="1:6" s="35" customFormat="1" ht="12.75">
      <c r="A317" s="34"/>
      <c r="B317" s="47"/>
      <c r="C317" s="79"/>
      <c r="F317" s="36"/>
    </row>
    <row r="318" spans="1:6" s="35" customFormat="1" ht="12.75">
      <c r="A318" s="34"/>
      <c r="B318" s="47"/>
      <c r="C318" s="79"/>
      <c r="F318" s="36"/>
    </row>
    <row r="319" spans="1:6" s="35" customFormat="1" ht="12.75">
      <c r="A319" s="34"/>
      <c r="B319" s="47"/>
      <c r="C319" s="79"/>
      <c r="F319" s="36"/>
    </row>
    <row r="320" spans="1:6" s="35" customFormat="1" ht="12.75">
      <c r="A320" s="34"/>
      <c r="B320" s="47"/>
      <c r="C320" s="79"/>
      <c r="F320" s="36"/>
    </row>
    <row r="321" spans="1:6" s="35" customFormat="1" ht="12.75">
      <c r="A321" s="34"/>
      <c r="B321" s="47"/>
      <c r="C321" s="79"/>
      <c r="F321" s="36"/>
    </row>
    <row r="322" spans="1:6" s="35" customFormat="1" ht="12.75">
      <c r="A322" s="34"/>
      <c r="B322" s="47"/>
      <c r="C322" s="79"/>
      <c r="F322" s="36"/>
    </row>
    <row r="323" spans="1:6" s="35" customFormat="1" ht="12.75">
      <c r="A323" s="34"/>
      <c r="B323" s="47"/>
      <c r="C323" s="79"/>
      <c r="F323" s="36"/>
    </row>
    <row r="324" spans="1:6" s="35" customFormat="1" ht="12.75">
      <c r="A324" s="34"/>
      <c r="B324" s="47"/>
      <c r="C324" s="79"/>
      <c r="F324" s="36"/>
    </row>
    <row r="325" spans="1:6" s="35" customFormat="1" ht="12.75">
      <c r="A325" s="34"/>
      <c r="B325" s="47"/>
      <c r="C325" s="79"/>
      <c r="F325" s="36"/>
    </row>
    <row r="326" spans="1:6" s="35" customFormat="1" ht="12.75">
      <c r="A326" s="34"/>
      <c r="B326" s="47"/>
      <c r="C326" s="79"/>
      <c r="F326" s="36"/>
    </row>
    <row r="327" spans="1:6" s="35" customFormat="1" ht="12.75">
      <c r="A327" s="34"/>
      <c r="B327" s="47"/>
      <c r="C327" s="79"/>
      <c r="F327" s="36"/>
    </row>
    <row r="328" spans="1:6" s="35" customFormat="1" ht="12.75">
      <c r="A328" s="34"/>
      <c r="B328" s="47"/>
      <c r="C328" s="79"/>
      <c r="F328" s="36"/>
    </row>
    <row r="329" spans="1:6" s="35" customFormat="1" ht="12.75">
      <c r="A329" s="34"/>
      <c r="B329" s="47"/>
      <c r="C329" s="79"/>
      <c r="F329" s="36"/>
    </row>
    <row r="330" spans="1:6" s="35" customFormat="1" ht="12.75">
      <c r="A330" s="34"/>
      <c r="B330" s="47"/>
      <c r="C330" s="79"/>
      <c r="F330" s="36"/>
    </row>
    <row r="331" spans="1:6" s="35" customFormat="1" ht="12.75">
      <c r="A331" s="34"/>
      <c r="B331" s="47"/>
      <c r="C331" s="79"/>
      <c r="F331" s="36"/>
    </row>
    <row r="332" spans="1:6" s="35" customFormat="1" ht="12.75">
      <c r="A332" s="34"/>
      <c r="B332" s="47"/>
      <c r="C332" s="79"/>
      <c r="F332" s="36"/>
    </row>
    <row r="333" spans="1:6" s="35" customFormat="1" ht="12.75">
      <c r="A333" s="34"/>
      <c r="B333" s="47"/>
      <c r="C333" s="79"/>
      <c r="F333" s="36"/>
    </row>
    <row r="334" spans="1:6" s="35" customFormat="1" ht="12.75">
      <c r="A334" s="34"/>
      <c r="B334" s="49"/>
      <c r="C334" s="80"/>
      <c r="F334" s="36"/>
    </row>
    <row r="335" spans="1:6" s="35" customFormat="1" ht="12.75">
      <c r="A335" s="34"/>
      <c r="B335" s="47"/>
      <c r="C335" s="79"/>
      <c r="F335" s="36"/>
    </row>
    <row r="336" spans="1:6" s="35" customFormat="1" ht="12.75">
      <c r="A336" s="34"/>
      <c r="B336" s="47"/>
      <c r="C336" s="79"/>
      <c r="F336" s="36"/>
    </row>
    <row r="337" spans="1:6" s="35" customFormat="1" ht="12.75">
      <c r="A337" s="34"/>
      <c r="B337" s="47"/>
      <c r="C337" s="79"/>
      <c r="F337" s="36"/>
    </row>
    <row r="338" spans="1:6" s="35" customFormat="1" ht="12.75">
      <c r="A338" s="34"/>
      <c r="B338" s="47"/>
      <c r="C338" s="79"/>
      <c r="F338" s="36"/>
    </row>
    <row r="339" spans="1:6" s="35" customFormat="1" ht="12.75">
      <c r="A339" s="34"/>
      <c r="B339" s="47"/>
      <c r="C339" s="79"/>
      <c r="F339" s="36"/>
    </row>
    <row r="340" spans="1:6" s="35" customFormat="1" ht="12.75">
      <c r="A340" s="34"/>
      <c r="B340" s="47"/>
      <c r="C340" s="79"/>
      <c r="F340" s="36"/>
    </row>
    <row r="341" spans="1:6" s="35" customFormat="1" ht="12.75">
      <c r="A341" s="34"/>
      <c r="B341" s="47"/>
      <c r="C341" s="79"/>
      <c r="F341" s="36"/>
    </row>
    <row r="342" spans="1:6" s="35" customFormat="1" ht="12.75">
      <c r="A342" s="34"/>
      <c r="B342" s="47"/>
      <c r="C342" s="79"/>
      <c r="F342" s="36"/>
    </row>
    <row r="343" spans="1:6" s="35" customFormat="1" ht="12.75">
      <c r="A343" s="34"/>
      <c r="B343" s="47"/>
      <c r="C343" s="79"/>
      <c r="F343" s="36"/>
    </row>
    <row r="344" spans="1:6" s="35" customFormat="1" ht="12.75">
      <c r="A344" s="34"/>
      <c r="B344" s="47"/>
      <c r="C344" s="79"/>
      <c r="F344" s="36"/>
    </row>
    <row r="345" spans="1:6" s="35" customFormat="1" ht="12.75">
      <c r="A345" s="34"/>
      <c r="B345" s="47"/>
      <c r="C345" s="79"/>
      <c r="F345" s="36"/>
    </row>
    <row r="346" spans="1:6" s="35" customFormat="1" ht="12.75">
      <c r="A346" s="34"/>
      <c r="B346" s="47"/>
      <c r="C346" s="79"/>
      <c r="F346" s="36"/>
    </row>
    <row r="347" spans="1:6" s="35" customFormat="1" ht="12.75">
      <c r="A347" s="34"/>
      <c r="B347" s="47"/>
      <c r="C347" s="79"/>
      <c r="F347" s="36"/>
    </row>
    <row r="348" spans="1:6" s="35" customFormat="1" ht="12.75">
      <c r="A348" s="34"/>
      <c r="B348" s="47"/>
      <c r="C348" s="79"/>
      <c r="F348" s="36"/>
    </row>
    <row r="349" spans="1:6" s="35" customFormat="1" ht="12.75">
      <c r="A349" s="34"/>
      <c r="B349" s="47"/>
      <c r="C349" s="79"/>
      <c r="F349" s="36"/>
    </row>
    <row r="350" spans="1:6" s="35" customFormat="1" ht="12.75">
      <c r="A350" s="34"/>
      <c r="B350" s="50"/>
      <c r="C350" s="75"/>
      <c r="F350" s="36"/>
    </row>
    <row r="351" spans="1:6" s="35" customFormat="1" ht="12.75">
      <c r="A351" s="34"/>
      <c r="B351" s="39"/>
      <c r="C351" s="77"/>
      <c r="F351" s="36"/>
    </row>
    <row r="352" spans="1:6" s="35" customFormat="1" ht="12.75">
      <c r="A352" s="34"/>
      <c r="B352" s="39"/>
      <c r="C352" s="81"/>
      <c r="F352" s="36"/>
    </row>
    <row r="353" spans="1:6" s="35" customFormat="1" ht="12.75">
      <c r="A353" s="34"/>
      <c r="B353" s="39"/>
      <c r="C353" s="81"/>
      <c r="F353" s="36"/>
    </row>
    <row r="354" spans="1:6" s="35" customFormat="1" ht="12.75">
      <c r="A354" s="34"/>
      <c r="B354" s="39"/>
      <c r="C354" s="81"/>
      <c r="F354" s="36"/>
    </row>
    <row r="355" spans="1:6" s="35" customFormat="1" ht="12.75">
      <c r="A355" s="34"/>
      <c r="B355" s="39"/>
      <c r="C355" s="81"/>
      <c r="F355" s="36"/>
    </row>
    <row r="356" spans="1:6" s="35" customFormat="1" ht="12.75">
      <c r="A356" s="34"/>
      <c r="B356" s="40"/>
      <c r="C356" s="81"/>
      <c r="F356" s="36"/>
    </row>
    <row r="357" spans="1:6" s="35" customFormat="1" ht="12.75">
      <c r="A357" s="34"/>
      <c r="B357" s="41"/>
      <c r="C357" s="82"/>
      <c r="F357" s="36"/>
    </row>
    <row r="358" spans="1:6" s="35" customFormat="1" ht="12.75">
      <c r="A358" s="34"/>
      <c r="B358" s="39"/>
      <c r="C358" s="81"/>
      <c r="F358" s="36"/>
    </row>
    <row r="359" spans="1:6" s="35" customFormat="1" ht="12.75">
      <c r="A359" s="34"/>
      <c r="B359" s="39"/>
      <c r="C359" s="81"/>
      <c r="F359" s="36"/>
    </row>
    <row r="360" spans="1:6" s="35" customFormat="1" ht="12.75">
      <c r="A360" s="34"/>
      <c r="B360" s="39"/>
      <c r="C360" s="81"/>
      <c r="F360" s="36"/>
    </row>
    <row r="361" spans="1:6" s="35" customFormat="1" ht="12.75">
      <c r="A361" s="34"/>
      <c r="B361" s="41"/>
      <c r="C361" s="82"/>
      <c r="F361" s="36"/>
    </row>
    <row r="362" spans="1:6" s="35" customFormat="1" ht="12.75">
      <c r="A362" s="34"/>
      <c r="B362" s="39"/>
      <c r="C362" s="81"/>
      <c r="F362" s="36"/>
    </row>
    <row r="363" spans="1:6" s="35" customFormat="1" ht="12.75">
      <c r="A363" s="34"/>
      <c r="B363" s="39"/>
      <c r="C363" s="81"/>
      <c r="F363" s="36"/>
    </row>
    <row r="364" spans="1:6" s="35" customFormat="1" ht="12.75">
      <c r="A364" s="34"/>
      <c r="B364" s="39"/>
      <c r="C364" s="81"/>
      <c r="F364" s="36"/>
    </row>
    <row r="365" spans="1:6" s="35" customFormat="1" ht="12.75">
      <c r="A365" s="34"/>
      <c r="B365" s="39"/>
      <c r="C365" s="81"/>
      <c r="F365" s="36"/>
    </row>
    <row r="366" spans="1:6" s="35" customFormat="1" ht="12.75">
      <c r="A366" s="34"/>
      <c r="B366" s="39"/>
      <c r="C366" s="81"/>
      <c r="F366" s="36"/>
    </row>
    <row r="367" spans="1:6" s="35" customFormat="1" ht="12.75">
      <c r="A367" s="34"/>
      <c r="B367" s="39"/>
      <c r="C367" s="81"/>
      <c r="F367" s="36"/>
    </row>
    <row r="368" spans="1:6" s="35" customFormat="1" ht="12.75">
      <c r="A368" s="34"/>
      <c r="B368" s="39"/>
      <c r="C368" s="81"/>
      <c r="F368" s="36"/>
    </row>
    <row r="369" spans="1:6" s="35" customFormat="1" ht="12.75">
      <c r="A369" s="34"/>
      <c r="B369" s="39"/>
      <c r="C369" s="81"/>
      <c r="F369" s="36"/>
    </row>
    <row r="370" spans="1:6" s="35" customFormat="1" ht="12.75">
      <c r="A370" s="34"/>
      <c r="B370" s="39"/>
      <c r="C370" s="81"/>
      <c r="F370" s="36"/>
    </row>
    <row r="371" spans="1:6" s="35" customFormat="1" ht="12.75">
      <c r="A371" s="34"/>
      <c r="B371" s="39"/>
      <c r="C371" s="81"/>
      <c r="F371" s="36"/>
    </row>
    <row r="372" spans="1:6" s="35" customFormat="1" ht="12.75">
      <c r="A372" s="34"/>
      <c r="B372" s="39"/>
      <c r="C372" s="81"/>
      <c r="F372" s="36"/>
    </row>
    <row r="373" spans="1:6" s="35" customFormat="1" ht="12.75">
      <c r="A373" s="34"/>
      <c r="B373" s="39"/>
      <c r="C373" s="81"/>
      <c r="F373" s="36"/>
    </row>
    <row r="374" spans="1:6" s="35" customFormat="1" ht="12.75">
      <c r="A374" s="34"/>
      <c r="B374" s="39"/>
      <c r="C374" s="81"/>
      <c r="F374" s="36"/>
    </row>
    <row r="375" spans="1:6" s="35" customFormat="1" ht="12.75">
      <c r="A375" s="34"/>
      <c r="B375" s="39"/>
      <c r="C375" s="81"/>
      <c r="F375" s="36"/>
    </row>
    <row r="376" spans="1:6" s="35" customFormat="1" ht="12.75">
      <c r="A376" s="34"/>
      <c r="B376" s="41"/>
      <c r="C376" s="82"/>
      <c r="F376" s="36"/>
    </row>
    <row r="377" spans="1:6" s="35" customFormat="1" ht="12.75">
      <c r="A377" s="34"/>
      <c r="B377" s="39"/>
      <c r="C377" s="81"/>
      <c r="F377" s="36"/>
    </row>
    <row r="378" spans="1:6" s="35" customFormat="1" ht="12.75">
      <c r="A378" s="34"/>
      <c r="B378" s="41"/>
      <c r="C378" s="80"/>
      <c r="F378" s="36"/>
    </row>
    <row r="379" spans="1:6" s="35" customFormat="1" ht="12.75">
      <c r="A379" s="34"/>
      <c r="B379" s="39"/>
      <c r="C379" s="81"/>
      <c r="F379" s="36"/>
    </row>
    <row r="380" spans="1:6" s="35" customFormat="1" ht="12.75">
      <c r="A380" s="34"/>
      <c r="B380" s="39"/>
      <c r="C380" s="81"/>
      <c r="F380" s="36"/>
    </row>
    <row r="381" spans="1:6" s="35" customFormat="1" ht="12.75">
      <c r="A381" s="34"/>
      <c r="B381" s="39"/>
      <c r="C381" s="81"/>
      <c r="F381" s="36"/>
    </row>
    <row r="382" spans="1:6" s="35" customFormat="1" ht="12.75">
      <c r="A382" s="34"/>
      <c r="B382" s="41"/>
      <c r="C382" s="80"/>
      <c r="F382" s="36"/>
    </row>
    <row r="383" spans="1:6" s="35" customFormat="1" ht="12.75">
      <c r="A383" s="34"/>
      <c r="B383" s="39"/>
      <c r="C383" s="81"/>
      <c r="F383" s="36"/>
    </row>
    <row r="384" spans="1:6" s="35" customFormat="1" ht="12.75">
      <c r="A384" s="34"/>
      <c r="B384" s="41"/>
      <c r="C384" s="82"/>
      <c r="F384" s="36"/>
    </row>
    <row r="385" spans="1:6" s="35" customFormat="1" ht="12.75">
      <c r="A385" s="34"/>
      <c r="B385" s="39"/>
      <c r="C385" s="81"/>
      <c r="F385" s="36"/>
    </row>
    <row r="386" spans="1:6" s="35" customFormat="1" ht="12.75">
      <c r="A386" s="34"/>
      <c r="B386" s="39"/>
      <c r="C386" s="81"/>
      <c r="F386" s="36"/>
    </row>
    <row r="387" spans="1:6" s="35" customFormat="1" ht="12.75">
      <c r="A387" s="34"/>
      <c r="B387" s="39"/>
      <c r="C387" s="81"/>
      <c r="F387" s="36"/>
    </row>
    <row r="388" spans="1:6" s="35" customFormat="1" ht="12.75">
      <c r="A388" s="34"/>
      <c r="B388" s="41"/>
      <c r="C388" s="82"/>
      <c r="F388" s="36"/>
    </row>
    <row r="389" spans="1:6" s="35" customFormat="1" ht="12.75">
      <c r="A389" s="34"/>
      <c r="B389" s="39"/>
      <c r="C389" s="81"/>
      <c r="F389" s="36"/>
    </row>
    <row r="390" spans="1:3" s="35" customFormat="1" ht="12.75">
      <c r="A390" s="34"/>
      <c r="B390" s="39"/>
      <c r="C390" s="81"/>
    </row>
    <row r="391" spans="1:3" s="35" customFormat="1" ht="13.5">
      <c r="A391" s="34"/>
      <c r="B391" s="51"/>
      <c r="C391" s="81"/>
    </row>
    <row r="392" spans="1:3" s="35" customFormat="1" ht="12.75">
      <c r="A392" s="34"/>
      <c r="B392" s="40"/>
      <c r="C392" s="81"/>
    </row>
    <row r="393" spans="1:5" s="35" customFormat="1" ht="12.75">
      <c r="A393" s="34"/>
      <c r="B393" s="41"/>
      <c r="C393" s="82"/>
      <c r="E393" s="36"/>
    </row>
    <row r="394" spans="1:5" s="35" customFormat="1" ht="12.75">
      <c r="A394" s="34"/>
      <c r="B394" s="40"/>
      <c r="C394" s="82"/>
      <c r="E394" s="36"/>
    </row>
    <row r="395" spans="1:5" s="35" customFormat="1" ht="12.75">
      <c r="A395" s="34"/>
      <c r="B395" s="39"/>
      <c r="C395" s="81"/>
      <c r="E395" s="36"/>
    </row>
    <row r="396" spans="1:5" s="35" customFormat="1" ht="12.75">
      <c r="A396" s="34"/>
      <c r="B396" s="39"/>
      <c r="C396" s="81"/>
      <c r="E396" s="36"/>
    </row>
    <row r="397" spans="1:5" s="35" customFormat="1" ht="12.75">
      <c r="A397" s="34"/>
      <c r="B397" s="39"/>
      <c r="C397" s="81"/>
      <c r="E397" s="36"/>
    </row>
    <row r="398" spans="1:5" s="35" customFormat="1" ht="12.75">
      <c r="A398" s="34"/>
      <c r="B398" s="39"/>
      <c r="C398" s="81"/>
      <c r="E398" s="36"/>
    </row>
    <row r="399" spans="1:5" s="35" customFormat="1" ht="12.75">
      <c r="A399" s="34"/>
      <c r="B399" s="39"/>
      <c r="C399" s="81"/>
      <c r="E399" s="36"/>
    </row>
    <row r="400" spans="1:5" s="35" customFormat="1" ht="12.75">
      <c r="A400" s="34"/>
      <c r="B400" s="39"/>
      <c r="C400" s="81"/>
      <c r="E400" s="36"/>
    </row>
    <row r="401" spans="1:5" s="35" customFormat="1" ht="12.75">
      <c r="A401" s="34"/>
      <c r="B401" s="39"/>
      <c r="C401" s="81"/>
      <c r="E401" s="36"/>
    </row>
    <row r="402" spans="1:5" s="35" customFormat="1" ht="12.75">
      <c r="A402" s="34"/>
      <c r="B402" s="39"/>
      <c r="C402" s="81"/>
      <c r="E402" s="36"/>
    </row>
    <row r="403" spans="1:5" s="35" customFormat="1" ht="12.75">
      <c r="A403" s="34"/>
      <c r="B403" s="39"/>
      <c r="C403" s="81"/>
      <c r="E403" s="36"/>
    </row>
    <row r="404" spans="1:5" s="35" customFormat="1" ht="12.75">
      <c r="A404" s="34"/>
      <c r="B404" s="39"/>
      <c r="C404" s="81"/>
      <c r="E404" s="36"/>
    </row>
    <row r="405" spans="1:5" s="35" customFormat="1" ht="12.75">
      <c r="A405" s="34"/>
      <c r="B405" s="39"/>
      <c r="C405" s="81"/>
      <c r="E405" s="36"/>
    </row>
    <row r="406" spans="1:5" s="35" customFormat="1" ht="12.75">
      <c r="A406" s="34"/>
      <c r="B406" s="39"/>
      <c r="C406" s="81"/>
      <c r="E406" s="36"/>
    </row>
    <row r="407" spans="1:5" s="35" customFormat="1" ht="12.75">
      <c r="A407" s="34"/>
      <c r="B407" s="39"/>
      <c r="C407" s="81"/>
      <c r="E407" s="36"/>
    </row>
    <row r="408" spans="1:5" s="35" customFormat="1" ht="12.75">
      <c r="A408" s="34"/>
      <c r="B408" s="39"/>
      <c r="C408" s="81"/>
      <c r="E408" s="36"/>
    </row>
    <row r="409" spans="1:5" s="35" customFormat="1" ht="12.75">
      <c r="A409" s="34"/>
      <c r="B409" s="39"/>
      <c r="C409" s="81"/>
      <c r="E409" s="36"/>
    </row>
    <row r="410" spans="1:5" s="35" customFormat="1" ht="12.75">
      <c r="A410" s="34"/>
      <c r="B410" s="39"/>
      <c r="C410" s="81"/>
      <c r="E410" s="36"/>
    </row>
    <row r="411" spans="1:5" s="35" customFormat="1" ht="12.75">
      <c r="A411" s="34"/>
      <c r="B411" s="40"/>
      <c r="C411" s="81"/>
      <c r="E411" s="36"/>
    </row>
    <row r="412" spans="1:5" s="35" customFormat="1" ht="12.75">
      <c r="A412" s="34"/>
      <c r="B412" s="39"/>
      <c r="C412" s="81"/>
      <c r="E412" s="36"/>
    </row>
    <row r="413" spans="1:5" s="35" customFormat="1" ht="12.75">
      <c r="A413" s="34"/>
      <c r="B413" s="39"/>
      <c r="C413" s="81"/>
      <c r="E413" s="36"/>
    </row>
    <row r="414" spans="1:5" s="35" customFormat="1" ht="12.75">
      <c r="A414" s="34"/>
      <c r="B414" s="39"/>
      <c r="C414" s="81"/>
      <c r="E414" s="36"/>
    </row>
    <row r="415" spans="1:5" s="35" customFormat="1" ht="12.75">
      <c r="A415" s="34"/>
      <c r="B415" s="39"/>
      <c r="C415" s="81"/>
      <c r="E415" s="36"/>
    </row>
    <row r="416" spans="1:5" s="35" customFormat="1" ht="12.75">
      <c r="A416" s="34"/>
      <c r="B416" s="39"/>
      <c r="C416" s="81"/>
      <c r="E416" s="36"/>
    </row>
    <row r="417" spans="1:5" s="35" customFormat="1" ht="12.75">
      <c r="A417" s="34"/>
      <c r="B417" s="39"/>
      <c r="C417" s="81"/>
      <c r="E417" s="36"/>
    </row>
    <row r="418" spans="1:5" s="35" customFormat="1" ht="12.75">
      <c r="A418" s="34"/>
      <c r="B418" s="39"/>
      <c r="C418" s="81"/>
      <c r="E418" s="36"/>
    </row>
    <row r="419" spans="1:5" s="35" customFormat="1" ht="12.75">
      <c r="A419" s="34"/>
      <c r="B419" s="39"/>
      <c r="C419" s="81"/>
      <c r="E419" s="36"/>
    </row>
    <row r="420" spans="1:5" s="35" customFormat="1" ht="12.75">
      <c r="A420" s="34"/>
      <c r="B420" s="39"/>
      <c r="C420" s="81"/>
      <c r="E420" s="36"/>
    </row>
    <row r="421" spans="1:5" s="35" customFormat="1" ht="12.75">
      <c r="A421" s="34"/>
      <c r="B421" s="39"/>
      <c r="C421" s="81"/>
      <c r="E421" s="36"/>
    </row>
    <row r="422" spans="1:5" s="35" customFormat="1" ht="12.75">
      <c r="A422" s="34"/>
      <c r="B422" s="39"/>
      <c r="C422" s="81"/>
      <c r="E422" s="36"/>
    </row>
    <row r="423" spans="1:5" s="35" customFormat="1" ht="12.75">
      <c r="A423" s="34"/>
      <c r="B423" s="39"/>
      <c r="C423" s="81"/>
      <c r="E423" s="36"/>
    </row>
    <row r="424" spans="1:5" s="35" customFormat="1" ht="12.75">
      <c r="A424" s="34"/>
      <c r="B424" s="39"/>
      <c r="C424" s="81"/>
      <c r="E424" s="36"/>
    </row>
    <row r="425" spans="1:5" s="35" customFormat="1" ht="12.75">
      <c r="A425" s="34"/>
      <c r="B425" s="39"/>
      <c r="C425" s="81"/>
      <c r="E425" s="36"/>
    </row>
    <row r="426" spans="1:5" s="35" customFormat="1" ht="12.75">
      <c r="A426" s="34"/>
      <c r="B426" s="39"/>
      <c r="C426" s="81"/>
      <c r="E426" s="36"/>
    </row>
    <row r="427" spans="1:5" s="35" customFormat="1" ht="12.75">
      <c r="A427" s="34"/>
      <c r="B427" s="39"/>
      <c r="C427" s="81"/>
      <c r="E427" s="36"/>
    </row>
    <row r="428" spans="1:5" s="35" customFormat="1" ht="12.75">
      <c r="A428" s="34"/>
      <c r="B428" s="39"/>
      <c r="C428" s="81"/>
      <c r="E428" s="36"/>
    </row>
    <row r="429" spans="1:5" s="35" customFormat="1" ht="12.75">
      <c r="A429" s="34"/>
      <c r="B429" s="39"/>
      <c r="C429" s="81"/>
      <c r="E429" s="36"/>
    </row>
    <row r="430" spans="1:5" s="35" customFormat="1" ht="12.75">
      <c r="A430" s="34"/>
      <c r="B430" s="39"/>
      <c r="C430" s="81"/>
      <c r="E430" s="36"/>
    </row>
    <row r="431" spans="1:5" s="35" customFormat="1" ht="12.75">
      <c r="A431" s="34"/>
      <c r="B431" s="39"/>
      <c r="C431" s="81"/>
      <c r="E431" s="36"/>
    </row>
    <row r="432" spans="1:5" s="35" customFormat="1" ht="12.75">
      <c r="A432" s="34"/>
      <c r="B432" s="39"/>
      <c r="C432" s="81"/>
      <c r="E432" s="36"/>
    </row>
    <row r="433" spans="1:5" s="35" customFormat="1" ht="12.75">
      <c r="A433" s="34"/>
      <c r="B433" s="39"/>
      <c r="C433" s="81"/>
      <c r="E433" s="36"/>
    </row>
    <row r="434" spans="1:5" s="35" customFormat="1" ht="12.75">
      <c r="A434" s="34"/>
      <c r="B434" s="39"/>
      <c r="C434" s="81"/>
      <c r="E434" s="36"/>
    </row>
    <row r="435" spans="1:5" s="35" customFormat="1" ht="12.75">
      <c r="A435" s="34"/>
      <c r="B435" s="39"/>
      <c r="C435" s="81"/>
      <c r="E435" s="36"/>
    </row>
    <row r="436" spans="1:5" s="35" customFormat="1" ht="12.75">
      <c r="A436" s="34"/>
      <c r="B436" s="39"/>
      <c r="C436" s="81"/>
      <c r="E436" s="36"/>
    </row>
    <row r="437" spans="1:5" s="35" customFormat="1" ht="12.75">
      <c r="A437" s="34"/>
      <c r="B437" s="39"/>
      <c r="C437" s="81"/>
      <c r="E437" s="36"/>
    </row>
    <row r="438" spans="1:5" s="35" customFormat="1" ht="12.75">
      <c r="A438" s="34"/>
      <c r="B438" s="52"/>
      <c r="C438" s="81"/>
      <c r="E438" s="36"/>
    </row>
    <row r="439" spans="1:5" s="35" customFormat="1" ht="12.75">
      <c r="A439" s="34"/>
      <c r="B439" s="39"/>
      <c r="C439" s="81"/>
      <c r="E439" s="36"/>
    </row>
    <row r="440" spans="1:5" s="35" customFormat="1" ht="12.75">
      <c r="A440" s="34"/>
      <c r="B440" s="39"/>
      <c r="C440" s="81"/>
      <c r="E440" s="36"/>
    </row>
    <row r="441" spans="1:5" s="35" customFormat="1" ht="12.75">
      <c r="A441" s="34"/>
      <c r="B441" s="39"/>
      <c r="C441" s="81"/>
      <c r="E441" s="36"/>
    </row>
    <row r="442" spans="1:5" s="35" customFormat="1" ht="12.75">
      <c r="A442" s="34"/>
      <c r="B442" s="39"/>
      <c r="C442" s="81"/>
      <c r="E442" s="36"/>
    </row>
    <row r="443" spans="1:5" s="35" customFormat="1" ht="12.75">
      <c r="A443" s="34"/>
      <c r="B443" s="39"/>
      <c r="C443" s="81"/>
      <c r="E443" s="36"/>
    </row>
    <row r="444" spans="1:5" s="35" customFormat="1" ht="12.75">
      <c r="A444" s="34"/>
      <c r="B444" s="39"/>
      <c r="C444" s="81"/>
      <c r="E444" s="36"/>
    </row>
    <row r="445" spans="1:5" s="35" customFormat="1" ht="12.75">
      <c r="A445" s="34"/>
      <c r="B445" s="39"/>
      <c r="C445" s="81"/>
      <c r="E445" s="36"/>
    </row>
    <row r="446" spans="1:5" s="35" customFormat="1" ht="12.75">
      <c r="A446" s="34"/>
      <c r="B446" s="39"/>
      <c r="C446" s="81"/>
      <c r="E446" s="36"/>
    </row>
    <row r="447" spans="1:5" s="35" customFormat="1" ht="12.75">
      <c r="A447" s="34"/>
      <c r="B447" s="39"/>
      <c r="C447" s="81"/>
      <c r="E447" s="36"/>
    </row>
    <row r="448" spans="1:5" s="35" customFormat="1" ht="12.75">
      <c r="A448" s="34"/>
      <c r="B448" s="39"/>
      <c r="C448" s="81"/>
      <c r="E448" s="36"/>
    </row>
    <row r="449" spans="1:5" s="35" customFormat="1" ht="12.75">
      <c r="A449" s="34"/>
      <c r="B449" s="39"/>
      <c r="C449" s="81"/>
      <c r="E449" s="36"/>
    </row>
    <row r="450" spans="1:5" s="35" customFormat="1" ht="12.75">
      <c r="A450" s="34"/>
      <c r="B450" s="39"/>
      <c r="C450" s="81"/>
      <c r="E450" s="36"/>
    </row>
    <row r="451" spans="1:5" s="35" customFormat="1" ht="12.75">
      <c r="A451" s="34"/>
      <c r="B451" s="39"/>
      <c r="C451" s="81"/>
      <c r="E451" s="36"/>
    </row>
    <row r="452" spans="1:5" s="35" customFormat="1" ht="12.75">
      <c r="A452" s="34"/>
      <c r="B452" s="39"/>
      <c r="C452" s="81"/>
      <c r="E452" s="36"/>
    </row>
    <row r="453" spans="1:5" s="35" customFormat="1" ht="12.75">
      <c r="A453" s="34"/>
      <c r="B453" s="39"/>
      <c r="C453" s="81"/>
      <c r="E453" s="36"/>
    </row>
    <row r="454" spans="1:5" s="35" customFormat="1" ht="12.75">
      <c r="A454" s="34"/>
      <c r="B454" s="39"/>
      <c r="C454" s="81"/>
      <c r="E454" s="36"/>
    </row>
    <row r="455" spans="1:5" s="35" customFormat="1" ht="12.75">
      <c r="A455" s="34"/>
      <c r="B455" s="39"/>
      <c r="C455" s="81"/>
      <c r="E455" s="36"/>
    </row>
    <row r="456" spans="1:5" s="35" customFormat="1" ht="12.75">
      <c r="A456" s="34"/>
      <c r="B456" s="39"/>
      <c r="C456" s="81"/>
      <c r="E456" s="36"/>
    </row>
    <row r="457" spans="1:5" s="35" customFormat="1" ht="12.75">
      <c r="A457" s="34"/>
      <c r="B457" s="39"/>
      <c r="C457" s="81"/>
      <c r="E457" s="36"/>
    </row>
    <row r="458" spans="1:5" s="35" customFormat="1" ht="12.75">
      <c r="A458" s="34"/>
      <c r="B458" s="39"/>
      <c r="C458" s="81"/>
      <c r="E458" s="36"/>
    </row>
    <row r="459" spans="1:5" s="35" customFormat="1" ht="12.75">
      <c r="A459" s="34"/>
      <c r="B459" s="39"/>
      <c r="C459" s="81"/>
      <c r="E459" s="36"/>
    </row>
    <row r="460" spans="1:5" s="35" customFormat="1" ht="12.75">
      <c r="A460" s="34"/>
      <c r="B460" s="39"/>
      <c r="C460" s="81"/>
      <c r="E460" s="36"/>
    </row>
    <row r="461" spans="1:5" s="35" customFormat="1" ht="12.75">
      <c r="A461" s="34"/>
      <c r="B461" s="39"/>
      <c r="C461" s="81"/>
      <c r="E461" s="36"/>
    </row>
    <row r="462" spans="1:5" s="35" customFormat="1" ht="12.75">
      <c r="A462" s="34"/>
      <c r="B462" s="39"/>
      <c r="C462" s="81"/>
      <c r="E462" s="36"/>
    </row>
    <row r="463" spans="1:5" s="35" customFormat="1" ht="12.75">
      <c r="A463" s="34"/>
      <c r="B463" s="39"/>
      <c r="C463" s="81"/>
      <c r="E463" s="36"/>
    </row>
    <row r="464" spans="1:5" s="35" customFormat="1" ht="12.75">
      <c r="A464" s="34"/>
      <c r="B464" s="39"/>
      <c r="C464" s="81"/>
      <c r="E464" s="36"/>
    </row>
    <row r="465" spans="1:5" s="35" customFormat="1" ht="12.75">
      <c r="A465" s="34"/>
      <c r="B465" s="53"/>
      <c r="C465" s="80"/>
      <c r="E465" s="36"/>
    </row>
    <row r="466" spans="1:5" s="35" customFormat="1" ht="12.75">
      <c r="A466" s="34"/>
      <c r="B466" s="40"/>
      <c r="C466" s="81"/>
      <c r="E466" s="36"/>
    </row>
    <row r="467" spans="1:5" s="35" customFormat="1" ht="12.75">
      <c r="A467" s="34"/>
      <c r="B467" s="39"/>
      <c r="C467" s="81"/>
      <c r="E467" s="36"/>
    </row>
    <row r="468" spans="1:5" s="35" customFormat="1" ht="12.75">
      <c r="A468" s="34"/>
      <c r="B468" s="39"/>
      <c r="C468" s="81"/>
      <c r="E468" s="36"/>
    </row>
    <row r="469" spans="1:5" s="35" customFormat="1" ht="12.75">
      <c r="A469" s="34"/>
      <c r="B469" s="39"/>
      <c r="C469" s="81"/>
      <c r="E469" s="36"/>
    </row>
    <row r="470" spans="1:5" s="35" customFormat="1" ht="12.75">
      <c r="A470" s="34"/>
      <c r="B470" s="39"/>
      <c r="C470" s="81"/>
      <c r="E470" s="36"/>
    </row>
    <row r="471" spans="1:5" s="35" customFormat="1" ht="12.75">
      <c r="A471" s="34"/>
      <c r="B471" s="39"/>
      <c r="C471" s="81"/>
      <c r="E471" s="36"/>
    </row>
    <row r="472" spans="1:5" s="35" customFormat="1" ht="12.75">
      <c r="A472" s="34"/>
      <c r="B472" s="39"/>
      <c r="C472" s="81"/>
      <c r="E472" s="36"/>
    </row>
    <row r="473" spans="1:5" s="35" customFormat="1" ht="12.75">
      <c r="A473" s="34"/>
      <c r="B473" s="39"/>
      <c r="C473" s="81"/>
      <c r="E473" s="36"/>
    </row>
    <row r="474" spans="1:5" s="35" customFormat="1" ht="12.75">
      <c r="A474" s="34"/>
      <c r="B474" s="39"/>
      <c r="C474" s="81"/>
      <c r="E474" s="36"/>
    </row>
    <row r="475" spans="1:5" s="35" customFormat="1" ht="12.75">
      <c r="A475" s="34"/>
      <c r="B475" s="39"/>
      <c r="C475" s="81"/>
      <c r="E475" s="36"/>
    </row>
    <row r="476" spans="1:5" s="35" customFormat="1" ht="12.75">
      <c r="A476" s="34"/>
      <c r="B476" s="39"/>
      <c r="C476" s="81"/>
      <c r="E476" s="36"/>
    </row>
    <row r="477" spans="1:5" s="35" customFormat="1" ht="12.75">
      <c r="A477" s="34"/>
      <c r="B477" s="39"/>
      <c r="C477" s="81"/>
      <c r="E477" s="36"/>
    </row>
    <row r="478" spans="1:5" s="35" customFormat="1" ht="12.75">
      <c r="A478" s="34"/>
      <c r="B478" s="39"/>
      <c r="C478" s="81"/>
      <c r="E478" s="36"/>
    </row>
    <row r="479" spans="1:5" s="35" customFormat="1" ht="12.75">
      <c r="A479" s="34"/>
      <c r="B479" s="39"/>
      <c r="C479" s="81"/>
      <c r="E479" s="36"/>
    </row>
    <row r="480" spans="1:5" s="35" customFormat="1" ht="12.75">
      <c r="A480" s="34"/>
      <c r="B480" s="39"/>
      <c r="C480" s="81"/>
      <c r="E480" s="36"/>
    </row>
    <row r="481" spans="1:5" s="35" customFormat="1" ht="12.75">
      <c r="A481" s="34"/>
      <c r="B481" s="39"/>
      <c r="C481" s="81"/>
      <c r="E481" s="36"/>
    </row>
    <row r="482" spans="1:5" s="35" customFormat="1" ht="12.75">
      <c r="A482" s="34"/>
      <c r="B482" s="40"/>
      <c r="C482" s="81"/>
      <c r="E482" s="36"/>
    </row>
    <row r="483" spans="1:5" s="35" customFormat="1" ht="12.75">
      <c r="A483" s="34"/>
      <c r="B483" s="39"/>
      <c r="C483" s="81"/>
      <c r="E483" s="36"/>
    </row>
    <row r="484" spans="1:5" s="35" customFormat="1" ht="12.75">
      <c r="A484" s="34"/>
      <c r="B484" s="39"/>
      <c r="C484" s="81"/>
      <c r="E484" s="36"/>
    </row>
    <row r="485" spans="1:5" s="35" customFormat="1" ht="12.75">
      <c r="A485" s="34"/>
      <c r="B485" s="39"/>
      <c r="C485" s="81"/>
      <c r="E485" s="36"/>
    </row>
    <row r="486" spans="1:5" s="35" customFormat="1" ht="12.75">
      <c r="A486" s="34"/>
      <c r="B486" s="39"/>
      <c r="C486" s="81"/>
      <c r="E486" s="36"/>
    </row>
    <row r="487" spans="1:5" s="35" customFormat="1" ht="12.75">
      <c r="A487" s="34"/>
      <c r="B487" s="40"/>
      <c r="C487" s="81"/>
      <c r="E487" s="36"/>
    </row>
    <row r="488" spans="1:5" s="35" customFormat="1" ht="12.75">
      <c r="A488" s="34"/>
      <c r="B488" s="39"/>
      <c r="C488" s="81"/>
      <c r="E488" s="36"/>
    </row>
    <row r="489" spans="1:5" s="35" customFormat="1" ht="12.75">
      <c r="A489" s="34"/>
      <c r="B489" s="39"/>
      <c r="C489" s="81"/>
      <c r="E489" s="36"/>
    </row>
    <row r="490" spans="1:5" s="35" customFormat="1" ht="12.75">
      <c r="A490" s="34"/>
      <c r="B490" s="39"/>
      <c r="C490" s="81"/>
      <c r="E490" s="36"/>
    </row>
    <row r="491" spans="1:5" s="35" customFormat="1" ht="12.75">
      <c r="A491" s="34"/>
      <c r="B491" s="39"/>
      <c r="C491" s="81"/>
      <c r="E491" s="36"/>
    </row>
    <row r="492" spans="1:5" s="35" customFormat="1" ht="12.75">
      <c r="A492" s="34"/>
      <c r="B492" s="39"/>
      <c r="C492" s="81"/>
      <c r="E492" s="36"/>
    </row>
    <row r="493" spans="1:5" s="35" customFormat="1" ht="12.75">
      <c r="A493" s="34"/>
      <c r="B493" s="39"/>
      <c r="C493" s="81"/>
      <c r="E493" s="36"/>
    </row>
    <row r="494" spans="1:5" s="35" customFormat="1" ht="12.75">
      <c r="A494" s="34"/>
      <c r="B494" s="39"/>
      <c r="C494" s="81"/>
      <c r="E494" s="36"/>
    </row>
    <row r="495" spans="1:5" s="35" customFormat="1" ht="12.75">
      <c r="A495" s="34"/>
      <c r="B495" s="39"/>
      <c r="C495" s="81"/>
      <c r="E495" s="36"/>
    </row>
    <row r="496" spans="1:5" s="35" customFormat="1" ht="12.75">
      <c r="A496" s="34"/>
      <c r="B496" s="39"/>
      <c r="C496" s="81"/>
      <c r="E496" s="36"/>
    </row>
    <row r="497" spans="1:5" s="35" customFormat="1" ht="12.75">
      <c r="A497" s="34"/>
      <c r="B497" s="39"/>
      <c r="C497" s="81"/>
      <c r="E497" s="36"/>
    </row>
    <row r="498" spans="1:5" s="35" customFormat="1" ht="12.75">
      <c r="A498" s="34"/>
      <c r="B498" s="39"/>
      <c r="C498" s="81"/>
      <c r="E498" s="36"/>
    </row>
    <row r="499" spans="1:5" s="35" customFormat="1" ht="12.75">
      <c r="A499" s="34"/>
      <c r="B499" s="39"/>
      <c r="C499" s="81"/>
      <c r="E499" s="36"/>
    </row>
    <row r="500" spans="1:5" s="35" customFormat="1" ht="12.75">
      <c r="A500" s="34"/>
      <c r="B500" s="39"/>
      <c r="C500" s="79"/>
      <c r="E500" s="36"/>
    </row>
    <row r="501" spans="1:5" s="35" customFormat="1" ht="12.75">
      <c r="A501" s="34"/>
      <c r="B501" s="39"/>
      <c r="C501" s="81"/>
      <c r="E501" s="36"/>
    </row>
    <row r="502" spans="1:5" s="35" customFormat="1" ht="12.75">
      <c r="A502" s="34"/>
      <c r="B502" s="39"/>
      <c r="C502" s="81"/>
      <c r="E502" s="36"/>
    </row>
    <row r="503" spans="1:5" s="35" customFormat="1" ht="12.75">
      <c r="A503" s="34"/>
      <c r="B503" s="39"/>
      <c r="C503" s="81"/>
      <c r="E503" s="36"/>
    </row>
    <row r="504" spans="1:5" s="35" customFormat="1" ht="12.75">
      <c r="A504" s="34"/>
      <c r="B504" s="39"/>
      <c r="C504" s="81"/>
      <c r="E504" s="36"/>
    </row>
    <row r="505" spans="1:5" s="35" customFormat="1" ht="12.75">
      <c r="A505" s="34"/>
      <c r="B505" s="39"/>
      <c r="C505" s="81"/>
      <c r="E505" s="36"/>
    </row>
    <row r="506" spans="1:5" s="35" customFormat="1" ht="12.75">
      <c r="A506" s="34"/>
      <c r="B506" s="40"/>
      <c r="C506" s="81"/>
      <c r="E506" s="36"/>
    </row>
    <row r="507" spans="1:5" s="35" customFormat="1" ht="12.75">
      <c r="A507" s="34"/>
      <c r="B507" s="39"/>
      <c r="C507" s="81"/>
      <c r="E507" s="36"/>
    </row>
    <row r="508" spans="1:5" s="35" customFormat="1" ht="12.75">
      <c r="A508" s="34"/>
      <c r="B508" s="39"/>
      <c r="C508" s="81"/>
      <c r="E508" s="36"/>
    </row>
    <row r="509" spans="1:5" s="35" customFormat="1" ht="12.75">
      <c r="A509" s="34"/>
      <c r="B509" s="39"/>
      <c r="C509" s="81"/>
      <c r="E509" s="36"/>
    </row>
    <row r="510" spans="1:5" s="35" customFormat="1" ht="12.75">
      <c r="A510" s="34"/>
      <c r="B510" s="39"/>
      <c r="C510" s="81"/>
      <c r="E510" s="36"/>
    </row>
    <row r="511" spans="1:5" s="35" customFormat="1" ht="12.75">
      <c r="A511" s="34"/>
      <c r="B511" s="39"/>
      <c r="C511" s="81"/>
      <c r="E511" s="36"/>
    </row>
    <row r="512" spans="1:5" s="35" customFormat="1" ht="12.75">
      <c r="A512" s="34"/>
      <c r="B512" s="39"/>
      <c r="C512" s="81"/>
      <c r="E512" s="36"/>
    </row>
    <row r="513" spans="1:5" s="35" customFormat="1" ht="12.75">
      <c r="A513" s="34"/>
      <c r="B513" s="39"/>
      <c r="C513" s="81"/>
      <c r="E513" s="36"/>
    </row>
    <row r="514" spans="1:5" s="35" customFormat="1" ht="12.75">
      <c r="A514" s="34"/>
      <c r="B514" s="41"/>
      <c r="C514" s="82"/>
      <c r="E514" s="36"/>
    </row>
    <row r="515" spans="1:5" s="35" customFormat="1" ht="12.75">
      <c r="A515" s="34"/>
      <c r="B515" s="40"/>
      <c r="C515" s="81"/>
      <c r="E515" s="36"/>
    </row>
    <row r="516" spans="1:5" s="35" customFormat="1" ht="12.75">
      <c r="A516" s="34"/>
      <c r="B516" s="39"/>
      <c r="C516" s="81"/>
      <c r="E516" s="36"/>
    </row>
    <row r="517" spans="1:5" s="35" customFormat="1" ht="12.75">
      <c r="A517" s="34"/>
      <c r="B517" s="39"/>
      <c r="C517" s="81"/>
      <c r="E517" s="36"/>
    </row>
    <row r="518" spans="1:5" s="35" customFormat="1" ht="12.75">
      <c r="A518" s="34"/>
      <c r="B518" s="39"/>
      <c r="C518" s="81"/>
      <c r="E518" s="36"/>
    </row>
    <row r="519" spans="1:5" s="35" customFormat="1" ht="12.75">
      <c r="A519" s="34"/>
      <c r="B519" s="39"/>
      <c r="C519" s="81"/>
      <c r="E519" s="36"/>
    </row>
    <row r="520" spans="1:5" s="35" customFormat="1" ht="12.75">
      <c r="A520" s="34"/>
      <c r="B520" s="39"/>
      <c r="C520" s="81"/>
      <c r="E520" s="36"/>
    </row>
    <row r="521" spans="1:5" s="35" customFormat="1" ht="12.75">
      <c r="A521" s="34"/>
      <c r="B521" s="39"/>
      <c r="C521" s="81"/>
      <c r="E521" s="36"/>
    </row>
    <row r="522" spans="1:5" s="35" customFormat="1" ht="12.75">
      <c r="A522" s="34"/>
      <c r="B522" s="39"/>
      <c r="C522" s="81"/>
      <c r="E522" s="36"/>
    </row>
    <row r="523" spans="1:5" s="35" customFormat="1" ht="12.75">
      <c r="A523" s="34"/>
      <c r="B523" s="39"/>
      <c r="C523" s="81"/>
      <c r="E523" s="36"/>
    </row>
    <row r="524" spans="1:5" s="35" customFormat="1" ht="12.75">
      <c r="A524" s="34"/>
      <c r="B524" s="39"/>
      <c r="C524" s="81"/>
      <c r="E524" s="36"/>
    </row>
    <row r="525" spans="1:5" s="35" customFormat="1" ht="12.75">
      <c r="A525" s="34"/>
      <c r="B525" s="39"/>
      <c r="C525" s="81"/>
      <c r="E525" s="36"/>
    </row>
    <row r="526" spans="1:5" s="35" customFormat="1" ht="12.75">
      <c r="A526" s="34"/>
      <c r="B526" s="39"/>
      <c r="C526" s="81"/>
      <c r="E526" s="36"/>
    </row>
    <row r="527" spans="1:5" s="35" customFormat="1" ht="12.75">
      <c r="A527" s="34"/>
      <c r="B527" s="40"/>
      <c r="C527" s="81"/>
      <c r="E527" s="36"/>
    </row>
    <row r="528" spans="1:5" s="35" customFormat="1" ht="12.75">
      <c r="A528" s="34"/>
      <c r="B528" s="39"/>
      <c r="C528" s="81"/>
      <c r="E528" s="36"/>
    </row>
    <row r="529" spans="1:5" s="35" customFormat="1" ht="12.75">
      <c r="A529" s="34"/>
      <c r="B529" s="39"/>
      <c r="C529" s="81"/>
      <c r="E529" s="36"/>
    </row>
    <row r="530" spans="1:5" s="35" customFormat="1" ht="12.75">
      <c r="A530" s="34"/>
      <c r="B530" s="39"/>
      <c r="C530" s="81"/>
      <c r="E530" s="36"/>
    </row>
    <row r="531" spans="1:5" s="35" customFormat="1" ht="12.75">
      <c r="A531" s="34"/>
      <c r="B531" s="39"/>
      <c r="C531" s="81"/>
      <c r="E531" s="36"/>
    </row>
    <row r="532" spans="1:5" s="35" customFormat="1" ht="12.75">
      <c r="A532" s="34"/>
      <c r="B532" s="39"/>
      <c r="C532" s="81"/>
      <c r="E532" s="36"/>
    </row>
    <row r="533" spans="1:5" s="35" customFormat="1" ht="12.75">
      <c r="A533" s="34"/>
      <c r="B533" s="39"/>
      <c r="C533" s="81"/>
      <c r="E533" s="36"/>
    </row>
    <row r="534" spans="1:5" s="35" customFormat="1" ht="12.75">
      <c r="A534" s="34"/>
      <c r="B534" s="39"/>
      <c r="C534" s="81"/>
      <c r="E534" s="36"/>
    </row>
    <row r="535" spans="1:5" s="35" customFormat="1" ht="12.75">
      <c r="A535" s="34"/>
      <c r="B535" s="39"/>
      <c r="C535" s="81"/>
      <c r="E535" s="36"/>
    </row>
    <row r="536" spans="1:5" s="35" customFormat="1" ht="12.75">
      <c r="A536" s="34"/>
      <c r="B536" s="39"/>
      <c r="C536" s="81"/>
      <c r="E536" s="36"/>
    </row>
    <row r="537" spans="1:5" s="35" customFormat="1" ht="12.75">
      <c r="A537" s="34"/>
      <c r="B537" s="39"/>
      <c r="C537" s="81"/>
      <c r="E537" s="36"/>
    </row>
    <row r="538" spans="1:5" s="35" customFormat="1" ht="12.75">
      <c r="A538" s="34"/>
      <c r="B538" s="39"/>
      <c r="C538" s="81"/>
      <c r="E538" s="36"/>
    </row>
    <row r="539" spans="1:5" s="35" customFormat="1" ht="12.75">
      <c r="A539" s="34"/>
      <c r="B539" s="39"/>
      <c r="C539" s="81"/>
      <c r="E539" s="36"/>
    </row>
    <row r="540" spans="1:5" s="35" customFormat="1" ht="12.75">
      <c r="A540" s="34"/>
      <c r="B540" s="39"/>
      <c r="C540" s="81"/>
      <c r="E540" s="36"/>
    </row>
    <row r="541" spans="1:5" s="35" customFormat="1" ht="12.75">
      <c r="A541" s="34"/>
      <c r="B541" s="39"/>
      <c r="C541" s="81"/>
      <c r="E541" s="36"/>
    </row>
    <row r="542" spans="1:5" s="35" customFormat="1" ht="12.75">
      <c r="A542" s="34"/>
      <c r="B542" s="39"/>
      <c r="C542" s="81"/>
      <c r="E542" s="36"/>
    </row>
    <row r="543" spans="1:5" s="35" customFormat="1" ht="12.75">
      <c r="A543" s="34"/>
      <c r="B543" s="39"/>
      <c r="C543" s="81"/>
      <c r="E543" s="36"/>
    </row>
    <row r="544" spans="1:5" s="35" customFormat="1" ht="12.75">
      <c r="A544" s="34"/>
      <c r="B544" s="40"/>
      <c r="C544" s="81"/>
      <c r="E544" s="36"/>
    </row>
    <row r="545" spans="1:5" s="35" customFormat="1" ht="12.75">
      <c r="A545" s="34"/>
      <c r="B545" s="41"/>
      <c r="C545" s="82"/>
      <c r="E545" s="36"/>
    </row>
    <row r="546" spans="1:5" s="35" customFormat="1" ht="12.75">
      <c r="A546" s="34"/>
      <c r="B546" s="39"/>
      <c r="C546" s="81"/>
      <c r="E546" s="36"/>
    </row>
    <row r="547" spans="1:5" s="35" customFormat="1" ht="12.75">
      <c r="A547" s="34"/>
      <c r="B547" s="41"/>
      <c r="C547" s="82"/>
      <c r="E547" s="36"/>
    </row>
    <row r="548" spans="1:5" s="35" customFormat="1" ht="12.75">
      <c r="A548" s="34"/>
      <c r="B548" s="39"/>
      <c r="C548" s="81"/>
      <c r="E548" s="36"/>
    </row>
    <row r="549" spans="1:5" s="35" customFormat="1" ht="12.75">
      <c r="A549" s="34"/>
      <c r="B549" s="41"/>
      <c r="C549" s="82"/>
      <c r="E549" s="36"/>
    </row>
    <row r="550" spans="1:5" s="35" customFormat="1" ht="12.75">
      <c r="A550" s="34"/>
      <c r="B550" s="39"/>
      <c r="C550" s="81"/>
      <c r="E550" s="36"/>
    </row>
    <row r="551" spans="1:5" s="35" customFormat="1" ht="12.75">
      <c r="A551" s="34"/>
      <c r="B551" s="41"/>
      <c r="C551" s="82"/>
      <c r="E551" s="36"/>
    </row>
    <row r="552" spans="1:5" s="35" customFormat="1" ht="12.75">
      <c r="A552" s="34"/>
      <c r="B552" s="39"/>
      <c r="C552" s="81"/>
      <c r="E552" s="36"/>
    </row>
    <row r="553" spans="1:5" s="35" customFormat="1" ht="12.75">
      <c r="A553" s="34"/>
      <c r="B553" s="39"/>
      <c r="C553" s="81"/>
      <c r="E553" s="36"/>
    </row>
    <row r="554" spans="1:5" s="35" customFormat="1" ht="12.75">
      <c r="A554" s="34"/>
      <c r="B554" s="39"/>
      <c r="C554" s="81"/>
      <c r="E554" s="36"/>
    </row>
    <row r="555" spans="1:5" s="35" customFormat="1" ht="12.75">
      <c r="A555" s="34"/>
      <c r="B555" s="39"/>
      <c r="C555" s="81"/>
      <c r="E555" s="36"/>
    </row>
    <row r="556" spans="1:5" s="35" customFormat="1" ht="12.75">
      <c r="A556" s="34"/>
      <c r="B556" s="39"/>
      <c r="C556" s="81"/>
      <c r="E556" s="36"/>
    </row>
    <row r="557" spans="1:5" s="35" customFormat="1" ht="12.75">
      <c r="A557" s="34"/>
      <c r="B557" s="39"/>
      <c r="C557" s="77"/>
      <c r="E557" s="36"/>
    </row>
    <row r="558" spans="1:5" s="35" customFormat="1" ht="12.75">
      <c r="A558" s="54"/>
      <c r="B558" s="42"/>
      <c r="C558" s="75"/>
      <c r="E558" s="36"/>
    </row>
    <row r="559" spans="1:5" s="35" customFormat="1" ht="12.75">
      <c r="A559" s="55"/>
      <c r="B559" s="41"/>
      <c r="C559" s="83"/>
      <c r="E559" s="36"/>
    </row>
    <row r="560" spans="1:5" s="35" customFormat="1" ht="12.75">
      <c r="A560" s="55"/>
      <c r="B560" s="39"/>
      <c r="C560" s="77"/>
      <c r="E560" s="36"/>
    </row>
    <row r="561" spans="1:5" s="35" customFormat="1" ht="12.75">
      <c r="A561" s="55"/>
      <c r="B561" s="40"/>
      <c r="C561" s="77"/>
      <c r="E561" s="36"/>
    </row>
    <row r="562" spans="1:5" s="35" customFormat="1" ht="12.75">
      <c r="A562" s="55"/>
      <c r="B562" s="41"/>
      <c r="C562" s="83"/>
      <c r="E562" s="36"/>
    </row>
    <row r="563" spans="1:5" s="35" customFormat="1" ht="12.75">
      <c r="A563" s="55"/>
      <c r="B563" s="39"/>
      <c r="C563" s="77"/>
      <c r="E563" s="36"/>
    </row>
    <row r="564" spans="1:5" s="35" customFormat="1" ht="12.75">
      <c r="A564" s="55"/>
      <c r="B564" s="39"/>
      <c r="C564" s="77"/>
      <c r="E564" s="36"/>
    </row>
    <row r="565" spans="1:5" s="35" customFormat="1" ht="12.75">
      <c r="A565" s="55"/>
      <c r="B565" s="39"/>
      <c r="C565" s="77"/>
      <c r="E565" s="36"/>
    </row>
    <row r="566" spans="1:5" s="35" customFormat="1" ht="12.75">
      <c r="A566" s="55"/>
      <c r="B566" s="41"/>
      <c r="C566" s="83"/>
      <c r="E566" s="36"/>
    </row>
    <row r="567" spans="1:5" s="35" customFormat="1" ht="12.75">
      <c r="A567" s="55"/>
      <c r="B567" s="39"/>
      <c r="C567" s="77"/>
      <c r="E567" s="36"/>
    </row>
    <row r="568" spans="1:5" s="35" customFormat="1" ht="12.75">
      <c r="A568" s="55"/>
      <c r="B568" s="39"/>
      <c r="C568" s="77"/>
      <c r="E568" s="36"/>
    </row>
    <row r="569" spans="1:5" s="35" customFormat="1" ht="12.75">
      <c r="A569" s="55"/>
      <c r="B569" s="41"/>
      <c r="C569" s="83"/>
      <c r="E569" s="36"/>
    </row>
    <row r="570" spans="1:5" s="35" customFormat="1" ht="12.75">
      <c r="A570" s="55"/>
      <c r="B570" s="39"/>
      <c r="C570" s="77"/>
      <c r="E570" s="36"/>
    </row>
    <row r="571" spans="1:5" s="35" customFormat="1" ht="12.75">
      <c r="A571" s="55"/>
      <c r="B571" s="41"/>
      <c r="C571" s="83"/>
      <c r="E571" s="36"/>
    </row>
    <row r="572" spans="1:5" s="35" customFormat="1" ht="12.75">
      <c r="A572" s="55"/>
      <c r="B572" s="39"/>
      <c r="C572" s="77"/>
      <c r="E572" s="36"/>
    </row>
    <row r="573" spans="1:5" s="35" customFormat="1" ht="13.5">
      <c r="A573" s="34"/>
      <c r="B573" s="51"/>
      <c r="C573" s="81"/>
      <c r="E573" s="36"/>
    </row>
    <row r="574" spans="1:5" s="35" customFormat="1" ht="12.75">
      <c r="A574" s="34"/>
      <c r="B574" s="40"/>
      <c r="C574" s="83"/>
      <c r="E574" s="36"/>
    </row>
    <row r="575" spans="1:5" s="35" customFormat="1" ht="12.75">
      <c r="A575" s="34"/>
      <c r="B575" s="41"/>
      <c r="C575" s="83"/>
      <c r="E575" s="36"/>
    </row>
    <row r="576" spans="1:5" s="35" customFormat="1" ht="12.75">
      <c r="A576" s="34"/>
      <c r="B576" s="39"/>
      <c r="C576" s="77"/>
      <c r="E576" s="36"/>
    </row>
    <row r="577" spans="1:5" s="35" customFormat="1" ht="12.75">
      <c r="A577" s="34"/>
      <c r="B577" s="39"/>
      <c r="C577" s="77"/>
      <c r="E577" s="36"/>
    </row>
    <row r="578" spans="1:5" s="35" customFormat="1" ht="12.75">
      <c r="A578" s="34"/>
      <c r="B578" s="39"/>
      <c r="C578" s="77"/>
      <c r="E578" s="36"/>
    </row>
    <row r="579" spans="1:5" s="35" customFormat="1" ht="12.75">
      <c r="A579" s="34"/>
      <c r="B579" s="39"/>
      <c r="C579" s="77"/>
      <c r="E579" s="36"/>
    </row>
    <row r="580" spans="1:5" s="35" customFormat="1" ht="12.75">
      <c r="A580" s="34"/>
      <c r="B580" s="39"/>
      <c r="C580" s="77"/>
      <c r="E580" s="36"/>
    </row>
    <row r="581" spans="1:5" s="35" customFormat="1" ht="12.75">
      <c r="A581" s="34"/>
      <c r="B581" s="39"/>
      <c r="C581" s="77"/>
      <c r="E581" s="36"/>
    </row>
    <row r="582" spans="1:5" s="35" customFormat="1" ht="12.75">
      <c r="A582" s="34"/>
      <c r="B582" s="39"/>
      <c r="C582" s="77"/>
      <c r="E582" s="36"/>
    </row>
    <row r="583" spans="1:5" s="35" customFormat="1" ht="12.75">
      <c r="A583" s="34"/>
      <c r="B583" s="39"/>
      <c r="C583" s="77"/>
      <c r="E583" s="36"/>
    </row>
    <row r="584" spans="1:5" s="35" customFormat="1" ht="12.75">
      <c r="A584" s="34"/>
      <c r="B584" s="39"/>
      <c r="C584" s="77"/>
      <c r="E584" s="36"/>
    </row>
    <row r="585" spans="1:5" s="35" customFormat="1" ht="12.75">
      <c r="A585" s="34"/>
      <c r="B585" s="39"/>
      <c r="C585" s="77"/>
      <c r="E585" s="36"/>
    </row>
    <row r="586" spans="1:5" s="35" customFormat="1" ht="12.75">
      <c r="A586" s="34"/>
      <c r="B586" s="39"/>
      <c r="C586" s="77"/>
      <c r="E586" s="36"/>
    </row>
    <row r="587" spans="1:5" s="35" customFormat="1" ht="12.75">
      <c r="A587" s="34"/>
      <c r="B587" s="39"/>
      <c r="C587" s="77"/>
      <c r="E587" s="36"/>
    </row>
    <row r="588" spans="1:5" s="35" customFormat="1" ht="12.75">
      <c r="A588" s="34"/>
      <c r="B588" s="39"/>
      <c r="C588" s="77"/>
      <c r="E588" s="36"/>
    </row>
    <row r="589" spans="1:5" s="35" customFormat="1" ht="12.75">
      <c r="A589" s="34"/>
      <c r="B589" s="41"/>
      <c r="C589" s="83"/>
      <c r="E589" s="36"/>
    </row>
    <row r="590" spans="1:5" s="35" customFormat="1" ht="25.5" customHeight="1">
      <c r="A590" s="34"/>
      <c r="B590" s="39"/>
      <c r="C590" s="77"/>
      <c r="E590" s="36"/>
    </row>
    <row r="591" spans="1:5" s="35" customFormat="1" ht="12.75">
      <c r="A591" s="34"/>
      <c r="B591" s="39"/>
      <c r="C591" s="77"/>
      <c r="E591" s="36"/>
    </row>
    <row r="592" spans="1:5" s="35" customFormat="1" ht="12.75">
      <c r="A592" s="34"/>
      <c r="B592" s="39"/>
      <c r="C592" s="77"/>
      <c r="E592" s="36"/>
    </row>
    <row r="593" spans="1:5" s="35" customFormat="1" ht="12.75">
      <c r="A593" s="34"/>
      <c r="B593" s="39"/>
      <c r="C593" s="77"/>
      <c r="E593" s="36"/>
    </row>
    <row r="594" spans="1:5" s="35" customFormat="1" ht="12.75">
      <c r="A594" s="34"/>
      <c r="B594" s="39"/>
      <c r="C594" s="77"/>
      <c r="E594" s="36"/>
    </row>
    <row r="595" spans="1:5" s="35" customFormat="1" ht="30.75" customHeight="1">
      <c r="A595" s="34"/>
      <c r="B595" s="39"/>
      <c r="C595" s="77"/>
      <c r="E595" s="36"/>
    </row>
    <row r="596" spans="1:5" s="35" customFormat="1" ht="12.75">
      <c r="A596" s="34"/>
      <c r="B596" s="39"/>
      <c r="C596" s="77"/>
      <c r="E596" s="36"/>
    </row>
    <row r="597" spans="1:5" s="35" customFormat="1" ht="12.75">
      <c r="A597" s="34"/>
      <c r="B597" s="39"/>
      <c r="C597" s="77"/>
      <c r="E597" s="36"/>
    </row>
    <row r="598" spans="1:5" s="35" customFormat="1" ht="12.75">
      <c r="A598" s="34"/>
      <c r="B598" s="39"/>
      <c r="C598" s="77"/>
      <c r="E598" s="36"/>
    </row>
    <row r="599" spans="1:5" s="35" customFormat="1" ht="12.75">
      <c r="A599" s="34"/>
      <c r="B599" s="39"/>
      <c r="C599" s="77"/>
      <c r="E599" s="36"/>
    </row>
    <row r="600" spans="1:5" s="35" customFormat="1" ht="12.75">
      <c r="A600" s="34"/>
      <c r="B600" s="39"/>
      <c r="C600" s="77"/>
      <c r="E600" s="36"/>
    </row>
    <row r="601" spans="1:5" s="35" customFormat="1" ht="15" customHeight="1">
      <c r="A601" s="34"/>
      <c r="B601" s="39"/>
      <c r="C601" s="77"/>
      <c r="E601" s="36"/>
    </row>
    <row r="602" spans="1:5" s="35" customFormat="1" ht="15" customHeight="1">
      <c r="A602" s="34"/>
      <c r="B602" s="39"/>
      <c r="C602" s="77"/>
      <c r="E602" s="36"/>
    </row>
    <row r="603" spans="1:5" s="35" customFormat="1" ht="15" customHeight="1">
      <c r="A603" s="34"/>
      <c r="B603" s="39"/>
      <c r="C603" s="77"/>
      <c r="E603" s="36"/>
    </row>
    <row r="604" spans="1:5" s="35" customFormat="1" ht="15" customHeight="1">
      <c r="A604" s="34"/>
      <c r="B604" s="39"/>
      <c r="C604" s="77"/>
      <c r="E604" s="36"/>
    </row>
    <row r="605" spans="1:5" s="35" customFormat="1" ht="15" customHeight="1">
      <c r="A605" s="34"/>
      <c r="B605" s="40"/>
      <c r="C605" s="83"/>
      <c r="E605" s="36"/>
    </row>
    <row r="606" spans="1:5" s="35" customFormat="1" ht="15" customHeight="1">
      <c r="A606" s="34"/>
      <c r="B606" s="41"/>
      <c r="C606" s="83"/>
      <c r="E606" s="36"/>
    </row>
    <row r="607" spans="1:5" s="35" customFormat="1" ht="15" customHeight="1">
      <c r="A607" s="55"/>
      <c r="B607" s="39"/>
      <c r="C607" s="77"/>
      <c r="E607" s="36"/>
    </row>
    <row r="608" spans="1:5" s="35" customFormat="1" ht="15" customHeight="1">
      <c r="A608" s="34"/>
      <c r="B608" s="39"/>
      <c r="C608" s="77"/>
      <c r="E608" s="36"/>
    </row>
    <row r="609" spans="1:5" s="35" customFormat="1" ht="15" customHeight="1">
      <c r="A609" s="55"/>
      <c r="B609" s="39"/>
      <c r="C609" s="77"/>
      <c r="E609" s="36"/>
    </row>
    <row r="610" spans="1:5" s="35" customFormat="1" ht="15" customHeight="1">
      <c r="A610" s="34"/>
      <c r="B610" s="39"/>
      <c r="C610" s="77"/>
      <c r="E610" s="36"/>
    </row>
    <row r="611" spans="1:5" s="35" customFormat="1" ht="15" customHeight="1">
      <c r="A611" s="55"/>
      <c r="B611" s="39"/>
      <c r="C611" s="77"/>
      <c r="E611" s="36"/>
    </row>
    <row r="612" spans="1:5" s="35" customFormat="1" ht="15" customHeight="1">
      <c r="A612" s="34"/>
      <c r="B612" s="39"/>
      <c r="C612" s="77"/>
      <c r="E612" s="36"/>
    </row>
    <row r="613" spans="1:5" s="35" customFormat="1" ht="15" customHeight="1">
      <c r="A613" s="55"/>
      <c r="B613" s="39"/>
      <c r="C613" s="77"/>
      <c r="E613" s="36"/>
    </row>
    <row r="614" spans="1:5" s="35" customFormat="1" ht="15" customHeight="1">
      <c r="A614" s="34"/>
      <c r="B614" s="39"/>
      <c r="C614" s="77"/>
      <c r="E614" s="36"/>
    </row>
    <row r="615" spans="1:5" s="35" customFormat="1" ht="15" customHeight="1">
      <c r="A615" s="55"/>
      <c r="B615" s="39"/>
      <c r="C615" s="77"/>
      <c r="E615" s="36"/>
    </row>
    <row r="616" spans="1:5" s="35" customFormat="1" ht="15" customHeight="1">
      <c r="A616" s="34"/>
      <c r="B616" s="39"/>
      <c r="C616" s="77"/>
      <c r="E616" s="36"/>
    </row>
    <row r="617" spans="1:5" s="35" customFormat="1" ht="15" customHeight="1">
      <c r="A617" s="55"/>
      <c r="B617" s="39"/>
      <c r="C617" s="77"/>
      <c r="E617" s="36"/>
    </row>
    <row r="618" spans="1:5" s="35" customFormat="1" ht="15" customHeight="1">
      <c r="A618" s="34"/>
      <c r="B618" s="39"/>
      <c r="C618" s="77"/>
      <c r="E618" s="36"/>
    </row>
    <row r="619" spans="1:5" s="35" customFormat="1" ht="15" customHeight="1">
      <c r="A619" s="55"/>
      <c r="B619" s="39"/>
      <c r="C619" s="77"/>
      <c r="E619" s="36"/>
    </row>
    <row r="620" spans="1:5" s="35" customFormat="1" ht="15" customHeight="1">
      <c r="A620" s="34"/>
      <c r="B620" s="39"/>
      <c r="C620" s="77"/>
      <c r="E620" s="36"/>
    </row>
    <row r="621" spans="1:5" s="35" customFormat="1" ht="15" customHeight="1">
      <c r="A621" s="55"/>
      <c r="B621" s="39"/>
      <c r="C621" s="77"/>
      <c r="E621" s="36"/>
    </row>
    <row r="622" spans="1:5" s="35" customFormat="1" ht="15" customHeight="1">
      <c r="A622" s="34"/>
      <c r="B622" s="39"/>
      <c r="C622" s="77"/>
      <c r="E622" s="36"/>
    </row>
    <row r="623" spans="1:5" s="35" customFormat="1" ht="15" customHeight="1">
      <c r="A623" s="55"/>
      <c r="B623" s="39"/>
      <c r="C623" s="77"/>
      <c r="E623" s="36"/>
    </row>
    <row r="624" spans="1:5" s="35" customFormat="1" ht="15" customHeight="1">
      <c r="A624" s="34"/>
      <c r="B624" s="39"/>
      <c r="C624" s="77"/>
      <c r="E624" s="36"/>
    </row>
    <row r="625" spans="1:5" s="35" customFormat="1" ht="15" customHeight="1">
      <c r="A625" s="55"/>
      <c r="B625" s="39"/>
      <c r="C625" s="77"/>
      <c r="E625" s="36"/>
    </row>
    <row r="626" spans="1:5" s="35" customFormat="1" ht="15" customHeight="1">
      <c r="A626" s="55"/>
      <c r="B626" s="41"/>
      <c r="C626" s="83"/>
      <c r="E626" s="36"/>
    </row>
    <row r="627" spans="1:5" s="35" customFormat="1" ht="15" customHeight="1">
      <c r="A627" s="55"/>
      <c r="B627" s="39"/>
      <c r="C627" s="77"/>
      <c r="E627" s="36"/>
    </row>
    <row r="628" spans="1:5" s="35" customFormat="1" ht="15" customHeight="1">
      <c r="A628" s="55"/>
      <c r="B628" s="39"/>
      <c r="C628" s="77"/>
      <c r="E628" s="36"/>
    </row>
    <row r="629" spans="1:5" s="35" customFormat="1" ht="15" customHeight="1">
      <c r="A629" s="55"/>
      <c r="B629" s="39"/>
      <c r="C629" s="77"/>
      <c r="E629" s="36"/>
    </row>
    <row r="630" spans="1:5" s="35" customFormat="1" ht="15" customHeight="1">
      <c r="A630" s="55"/>
      <c r="B630" s="39"/>
      <c r="C630" s="77"/>
      <c r="E630" s="36"/>
    </row>
    <row r="631" spans="1:5" s="35" customFormat="1" ht="15" customHeight="1">
      <c r="A631" s="55"/>
      <c r="B631" s="39"/>
      <c r="C631" s="77"/>
      <c r="E631" s="36"/>
    </row>
    <row r="632" spans="1:5" s="35" customFormat="1" ht="15" customHeight="1">
      <c r="A632" s="55"/>
      <c r="B632" s="39"/>
      <c r="C632" s="77"/>
      <c r="E632" s="36"/>
    </row>
    <row r="633" spans="1:5" s="35" customFormat="1" ht="15" customHeight="1">
      <c r="A633" s="34"/>
      <c r="B633" s="56"/>
      <c r="C633" s="76"/>
      <c r="E633" s="36"/>
    </row>
    <row r="634" s="35" customFormat="1" ht="15" customHeight="1">
      <c r="C634" s="84"/>
    </row>
    <row r="635" s="35" customFormat="1" ht="15" customHeight="1">
      <c r="C635" s="84"/>
    </row>
    <row r="636" s="35" customFormat="1" ht="15" customHeight="1">
      <c r="C636" s="84"/>
    </row>
    <row r="637" s="35" customFormat="1" ht="15" customHeight="1">
      <c r="C637" s="84"/>
    </row>
    <row r="638" s="35" customFormat="1" ht="15" customHeight="1">
      <c r="C638" s="84"/>
    </row>
    <row r="639" s="35" customFormat="1" ht="15" customHeight="1">
      <c r="C639" s="84"/>
    </row>
    <row r="640" s="35" customFormat="1" ht="15" customHeight="1">
      <c r="C640" s="84"/>
    </row>
    <row r="641" s="35" customFormat="1" ht="15" customHeight="1">
      <c r="C641" s="84"/>
    </row>
    <row r="642" s="35" customFormat="1" ht="15" customHeight="1">
      <c r="C642" s="84"/>
    </row>
    <row r="643" s="35" customFormat="1" ht="15" customHeight="1">
      <c r="C643" s="84"/>
    </row>
    <row r="644" s="35" customFormat="1" ht="15" customHeight="1">
      <c r="C644" s="84"/>
    </row>
    <row r="645" s="35" customFormat="1" ht="15" customHeight="1">
      <c r="C645" s="84"/>
    </row>
    <row r="646" s="35" customFormat="1" ht="15" customHeight="1">
      <c r="C646" s="84"/>
    </row>
    <row r="647" s="35" customFormat="1" ht="15" customHeight="1">
      <c r="C647" s="84"/>
    </row>
    <row r="648" s="35" customFormat="1" ht="15" customHeight="1">
      <c r="C648" s="84"/>
    </row>
    <row r="649" s="35" customFormat="1" ht="15" customHeight="1">
      <c r="C649" s="84"/>
    </row>
    <row r="650" s="35" customFormat="1" ht="15" customHeight="1">
      <c r="C650" s="84"/>
    </row>
    <row r="651" s="35" customFormat="1" ht="15" customHeight="1">
      <c r="C651" s="84"/>
    </row>
    <row r="652" s="35" customFormat="1" ht="15" customHeight="1">
      <c r="C652" s="84"/>
    </row>
    <row r="653" s="35" customFormat="1" ht="15" customHeight="1">
      <c r="C653" s="84"/>
    </row>
    <row r="654" s="35" customFormat="1" ht="15" customHeight="1">
      <c r="C654" s="84"/>
    </row>
    <row r="655" s="35" customFormat="1" ht="15" customHeight="1">
      <c r="C655" s="84"/>
    </row>
    <row r="656" s="35" customFormat="1" ht="15" customHeight="1">
      <c r="C656" s="84"/>
    </row>
    <row r="657" s="35" customFormat="1" ht="15" customHeight="1">
      <c r="C657" s="84"/>
    </row>
    <row r="658" s="35" customFormat="1" ht="15" customHeight="1">
      <c r="C658" s="84"/>
    </row>
    <row r="659" s="35" customFormat="1" ht="15" customHeight="1">
      <c r="C659" s="84"/>
    </row>
    <row r="660" s="35" customFormat="1" ht="15" customHeight="1">
      <c r="C660" s="84"/>
    </row>
    <row r="661" s="35" customFormat="1" ht="15" customHeight="1">
      <c r="C661" s="84"/>
    </row>
    <row r="662" s="35" customFormat="1" ht="15" customHeight="1">
      <c r="C662" s="84"/>
    </row>
    <row r="663" s="35" customFormat="1" ht="15" customHeight="1">
      <c r="C663" s="84"/>
    </row>
    <row r="664" s="35" customFormat="1" ht="15" customHeight="1">
      <c r="C664" s="84"/>
    </row>
    <row r="665" s="35" customFormat="1" ht="15" customHeight="1">
      <c r="C665" s="84"/>
    </row>
    <row r="666" s="35" customFormat="1" ht="15" customHeight="1">
      <c r="C666" s="84"/>
    </row>
    <row r="667" s="35" customFormat="1" ht="15" customHeight="1">
      <c r="C667" s="84"/>
    </row>
    <row r="668" s="35" customFormat="1" ht="15" customHeight="1">
      <c r="C668" s="84"/>
    </row>
    <row r="669" s="35" customFormat="1" ht="15" customHeight="1">
      <c r="C669" s="84"/>
    </row>
    <row r="670" s="35" customFormat="1" ht="15" customHeight="1">
      <c r="C670" s="84"/>
    </row>
    <row r="671" s="35" customFormat="1" ht="15" customHeight="1">
      <c r="C671" s="84"/>
    </row>
    <row r="672" s="35" customFormat="1" ht="15" customHeight="1">
      <c r="C672" s="84"/>
    </row>
    <row r="673" s="35" customFormat="1" ht="15" customHeight="1">
      <c r="C673" s="84"/>
    </row>
    <row r="674" s="35" customFormat="1" ht="15" customHeight="1">
      <c r="C674" s="84"/>
    </row>
    <row r="675" s="35" customFormat="1" ht="15" customHeight="1">
      <c r="C675" s="84"/>
    </row>
    <row r="676" s="35" customFormat="1" ht="15" customHeight="1">
      <c r="C676" s="84"/>
    </row>
    <row r="677" s="35" customFormat="1" ht="15" customHeight="1">
      <c r="C677" s="84"/>
    </row>
    <row r="678" s="35" customFormat="1" ht="15" customHeight="1">
      <c r="C678" s="84"/>
    </row>
    <row r="679" s="35" customFormat="1" ht="15" customHeight="1">
      <c r="C679" s="84"/>
    </row>
    <row r="680" s="35" customFormat="1" ht="15" customHeight="1">
      <c r="C680" s="84"/>
    </row>
    <row r="681" s="35" customFormat="1" ht="15" customHeight="1">
      <c r="C681" s="84"/>
    </row>
    <row r="682" s="35" customFormat="1" ht="15" customHeight="1">
      <c r="C682" s="84"/>
    </row>
    <row r="683" s="35" customFormat="1" ht="15" customHeight="1">
      <c r="C683" s="84"/>
    </row>
    <row r="684" s="35" customFormat="1" ht="15" customHeight="1">
      <c r="C684" s="84"/>
    </row>
    <row r="685" s="35" customFormat="1" ht="15" customHeight="1">
      <c r="C685" s="84"/>
    </row>
    <row r="686" s="35" customFormat="1" ht="15" customHeight="1">
      <c r="C686" s="84"/>
    </row>
    <row r="687" s="35" customFormat="1" ht="15" customHeight="1">
      <c r="C687" s="84"/>
    </row>
    <row r="688" s="35" customFormat="1" ht="15" customHeight="1">
      <c r="C688" s="84"/>
    </row>
    <row r="689" s="35" customFormat="1" ht="15" customHeight="1">
      <c r="C689" s="84"/>
    </row>
    <row r="690" s="35" customFormat="1" ht="15" customHeight="1">
      <c r="C690" s="84"/>
    </row>
    <row r="691" s="35" customFormat="1" ht="15" customHeight="1">
      <c r="C691" s="84"/>
    </row>
    <row r="692" s="35" customFormat="1" ht="15" customHeight="1">
      <c r="C692" s="84"/>
    </row>
    <row r="693" s="35" customFormat="1" ht="15" customHeight="1">
      <c r="C693" s="84"/>
    </row>
    <row r="694" s="35" customFormat="1" ht="15" customHeight="1">
      <c r="C694" s="84"/>
    </row>
    <row r="695" s="35" customFormat="1" ht="15" customHeight="1">
      <c r="C695" s="84"/>
    </row>
    <row r="696" s="35" customFormat="1" ht="15" customHeight="1">
      <c r="C696" s="84"/>
    </row>
    <row r="697" s="35" customFormat="1" ht="15" customHeight="1">
      <c r="C697" s="84"/>
    </row>
    <row r="698" s="35" customFormat="1" ht="15" customHeight="1">
      <c r="C698" s="84"/>
    </row>
    <row r="699" s="35" customFormat="1" ht="15" customHeight="1">
      <c r="C699" s="84"/>
    </row>
    <row r="700" s="35" customFormat="1" ht="15" customHeight="1">
      <c r="C700" s="84"/>
    </row>
    <row r="701" s="35" customFormat="1" ht="15" customHeight="1">
      <c r="C701" s="84"/>
    </row>
    <row r="702" s="35" customFormat="1" ht="15" customHeight="1">
      <c r="C702" s="84"/>
    </row>
    <row r="703" s="35" customFormat="1" ht="15" customHeight="1">
      <c r="C703" s="84"/>
    </row>
    <row r="704" s="35" customFormat="1" ht="15" customHeight="1">
      <c r="C704" s="84"/>
    </row>
    <row r="705" s="35" customFormat="1" ht="15" customHeight="1">
      <c r="C705" s="84"/>
    </row>
    <row r="706" s="35" customFormat="1" ht="15" customHeight="1">
      <c r="C706" s="84"/>
    </row>
    <row r="707" s="35" customFormat="1" ht="15" customHeight="1">
      <c r="C707" s="84"/>
    </row>
    <row r="708" s="35" customFormat="1" ht="15" customHeight="1">
      <c r="C708" s="84"/>
    </row>
    <row r="709" s="35" customFormat="1" ht="15" customHeight="1">
      <c r="C709" s="84"/>
    </row>
    <row r="710" s="35" customFormat="1" ht="15" customHeight="1">
      <c r="C710" s="84"/>
    </row>
    <row r="711" s="35" customFormat="1" ht="15" customHeight="1">
      <c r="C711" s="84"/>
    </row>
    <row r="712" s="35" customFormat="1" ht="15" customHeight="1">
      <c r="C712" s="84"/>
    </row>
    <row r="713" s="35" customFormat="1" ht="15" customHeight="1">
      <c r="C713" s="84"/>
    </row>
    <row r="714" s="35" customFormat="1" ht="15" customHeight="1">
      <c r="C714" s="84"/>
    </row>
    <row r="715" s="35" customFormat="1" ht="15" customHeight="1">
      <c r="C715" s="84"/>
    </row>
    <row r="716" s="35" customFormat="1" ht="15" customHeight="1">
      <c r="C716" s="84"/>
    </row>
    <row r="717" s="35" customFormat="1" ht="15" customHeight="1">
      <c r="C717" s="84"/>
    </row>
    <row r="718" s="35" customFormat="1" ht="15" customHeight="1">
      <c r="C718" s="84"/>
    </row>
    <row r="719" s="35" customFormat="1" ht="15" customHeight="1">
      <c r="C719" s="84"/>
    </row>
    <row r="720" s="35" customFormat="1" ht="12.75">
      <c r="C720" s="84"/>
    </row>
    <row r="721" s="35" customFormat="1" ht="12.75">
      <c r="C721" s="84"/>
    </row>
    <row r="722" s="35" customFormat="1" ht="12.75">
      <c r="C722" s="84"/>
    </row>
    <row r="723" s="35" customFormat="1" ht="12.75">
      <c r="C723" s="84"/>
    </row>
    <row r="724" s="35" customFormat="1" ht="12.75">
      <c r="C724" s="84"/>
    </row>
    <row r="725" s="35" customFormat="1" ht="12.75">
      <c r="C725" s="84"/>
    </row>
    <row r="726" s="35" customFormat="1" ht="12.75">
      <c r="C726" s="84"/>
    </row>
    <row r="727" s="35" customFormat="1" ht="12.75">
      <c r="C727" s="84"/>
    </row>
    <row r="728" s="35" customFormat="1" ht="12.75">
      <c r="C728" s="84"/>
    </row>
    <row r="729" s="35" customFormat="1" ht="12.75">
      <c r="C729" s="84"/>
    </row>
    <row r="730" s="35" customFormat="1" ht="12.75">
      <c r="C730" s="84"/>
    </row>
    <row r="731" s="35" customFormat="1" ht="12.75">
      <c r="C731" s="84"/>
    </row>
    <row r="732" s="35" customFormat="1" ht="12.75">
      <c r="C732" s="84"/>
    </row>
    <row r="733" s="35" customFormat="1" ht="12.75">
      <c r="C733" s="84"/>
    </row>
    <row r="734" s="35" customFormat="1" ht="12.75">
      <c r="C734" s="84"/>
    </row>
    <row r="735" s="35" customFormat="1" ht="12.75">
      <c r="C735" s="84"/>
    </row>
    <row r="736" s="35" customFormat="1" ht="12.75">
      <c r="C736" s="84"/>
    </row>
    <row r="737" s="35" customFormat="1" ht="12.75">
      <c r="C737" s="84"/>
    </row>
    <row r="738" s="35" customFormat="1" ht="12.75">
      <c r="C738" s="84"/>
    </row>
    <row r="739" s="35" customFormat="1" ht="12.75">
      <c r="C739" s="84"/>
    </row>
    <row r="740" s="35" customFormat="1" ht="12.75">
      <c r="C740" s="84"/>
    </row>
    <row r="741" s="35" customFormat="1" ht="12.75">
      <c r="C741" s="84"/>
    </row>
    <row r="742" s="35" customFormat="1" ht="12.75">
      <c r="C742" s="84"/>
    </row>
    <row r="743" s="35" customFormat="1" ht="12.75">
      <c r="C743" s="84"/>
    </row>
    <row r="744" s="35" customFormat="1" ht="12.75">
      <c r="C744" s="84"/>
    </row>
    <row r="745" s="35" customFormat="1" ht="12.75">
      <c r="C745" s="84"/>
    </row>
    <row r="746" s="35" customFormat="1" ht="12.75">
      <c r="C746" s="84"/>
    </row>
    <row r="747" s="35" customFormat="1" ht="12.75">
      <c r="C747" s="84"/>
    </row>
    <row r="748" s="35" customFormat="1" ht="12.75">
      <c r="C748" s="84"/>
    </row>
    <row r="749" s="35" customFormat="1" ht="12.75">
      <c r="C749" s="84"/>
    </row>
    <row r="750" s="35" customFormat="1" ht="12.75">
      <c r="C750" s="84"/>
    </row>
    <row r="751" s="35" customFormat="1" ht="12.75">
      <c r="C751" s="84"/>
    </row>
    <row r="752" s="35" customFormat="1" ht="12.75">
      <c r="C752" s="84"/>
    </row>
    <row r="753" s="35" customFormat="1" ht="12.75">
      <c r="C753" s="84"/>
    </row>
    <row r="754" s="35" customFormat="1" ht="12.75">
      <c r="C754" s="84"/>
    </row>
    <row r="755" s="35" customFormat="1" ht="12.75">
      <c r="C755" s="84"/>
    </row>
    <row r="756" s="35" customFormat="1" ht="12.75">
      <c r="C756" s="84"/>
    </row>
    <row r="757" s="35" customFormat="1" ht="12.75">
      <c r="C757" s="84"/>
    </row>
    <row r="758" s="35" customFormat="1" ht="12.75">
      <c r="C758" s="84"/>
    </row>
    <row r="759" s="35" customFormat="1" ht="12.75">
      <c r="C759" s="84"/>
    </row>
    <row r="760" s="35" customFormat="1" ht="12.75">
      <c r="C760" s="84"/>
    </row>
    <row r="761" s="35" customFormat="1" ht="12.75">
      <c r="C761" s="84"/>
    </row>
    <row r="762" s="35" customFormat="1" ht="12.75">
      <c r="C762" s="84"/>
    </row>
    <row r="763" s="35" customFormat="1" ht="12.75">
      <c r="C763" s="84"/>
    </row>
    <row r="764" s="35" customFormat="1" ht="12.75">
      <c r="C764" s="84"/>
    </row>
    <row r="765" s="35" customFormat="1" ht="12.75">
      <c r="C765" s="84"/>
    </row>
    <row r="766" s="35" customFormat="1" ht="12.75">
      <c r="C766" s="84"/>
    </row>
    <row r="767" s="35" customFormat="1" ht="12.75">
      <c r="C767" s="84"/>
    </row>
    <row r="768" s="35" customFormat="1" ht="12.75">
      <c r="C768" s="84"/>
    </row>
    <row r="769" s="35" customFormat="1" ht="12.75">
      <c r="C769" s="84"/>
    </row>
    <row r="770" s="35" customFormat="1" ht="12.75">
      <c r="C770" s="84"/>
    </row>
    <row r="771" s="35" customFormat="1" ht="12.75">
      <c r="C771" s="84"/>
    </row>
    <row r="772" s="35" customFormat="1" ht="12.75">
      <c r="C772" s="84"/>
    </row>
    <row r="773" s="35" customFormat="1" ht="12.75">
      <c r="C773" s="84"/>
    </row>
    <row r="774" s="35" customFormat="1" ht="12.75">
      <c r="C774" s="84"/>
    </row>
    <row r="775" s="35" customFormat="1" ht="12.75">
      <c r="C775" s="84"/>
    </row>
    <row r="776" s="35" customFormat="1" ht="12.75">
      <c r="C776" s="84"/>
    </row>
    <row r="777" s="35" customFormat="1" ht="12.75">
      <c r="C777" s="84"/>
    </row>
    <row r="778" s="35" customFormat="1" ht="12.75">
      <c r="C778" s="84"/>
    </row>
    <row r="779" s="35" customFormat="1" ht="12.75">
      <c r="C779" s="84"/>
    </row>
    <row r="780" s="35" customFormat="1" ht="12.75">
      <c r="C780" s="84"/>
    </row>
    <row r="781" s="35" customFormat="1" ht="12.75">
      <c r="C781" s="84"/>
    </row>
    <row r="782" s="35" customFormat="1" ht="12.75">
      <c r="C782" s="84"/>
    </row>
    <row r="783" s="35" customFormat="1" ht="12.75">
      <c r="C783" s="84"/>
    </row>
    <row r="784" s="35" customFormat="1" ht="12.75">
      <c r="C784" s="84"/>
    </row>
    <row r="785" s="35" customFormat="1" ht="12.75">
      <c r="C785" s="84"/>
    </row>
    <row r="786" s="35" customFormat="1" ht="12.75">
      <c r="C786" s="84"/>
    </row>
    <row r="787" s="35" customFormat="1" ht="12.75">
      <c r="C787" s="84"/>
    </row>
    <row r="788" s="35" customFormat="1" ht="12.75">
      <c r="C788" s="84"/>
    </row>
    <row r="789" s="35" customFormat="1" ht="12.75">
      <c r="C789" s="84"/>
    </row>
    <row r="790" s="35" customFormat="1" ht="12.75">
      <c r="C790" s="84"/>
    </row>
    <row r="791" s="35" customFormat="1" ht="12.75">
      <c r="C791" s="84"/>
    </row>
    <row r="792" s="35" customFormat="1" ht="12.75">
      <c r="C792" s="84"/>
    </row>
    <row r="793" s="35" customFormat="1" ht="12.75">
      <c r="C793" s="84"/>
    </row>
    <row r="794" s="35" customFormat="1" ht="12.75">
      <c r="C794" s="84"/>
    </row>
    <row r="795" s="35" customFormat="1" ht="12.75">
      <c r="C795" s="84"/>
    </row>
    <row r="796" s="35" customFormat="1" ht="12.75">
      <c r="C796" s="84"/>
    </row>
    <row r="797" s="35" customFormat="1" ht="12.75">
      <c r="C797" s="84"/>
    </row>
    <row r="798" s="35" customFormat="1" ht="12.75">
      <c r="C798" s="84"/>
    </row>
    <row r="799" s="35" customFormat="1" ht="12.75">
      <c r="C799" s="84"/>
    </row>
    <row r="800" s="35" customFormat="1" ht="12.75">
      <c r="C800" s="84"/>
    </row>
    <row r="801" s="35" customFormat="1" ht="12.75">
      <c r="C801" s="84"/>
    </row>
    <row r="802" s="35" customFormat="1" ht="12.75">
      <c r="C802" s="84"/>
    </row>
    <row r="803" s="35" customFormat="1" ht="12.75">
      <c r="C803" s="84"/>
    </row>
    <row r="804" s="35" customFormat="1" ht="12.75">
      <c r="C804" s="84"/>
    </row>
    <row r="805" s="35" customFormat="1" ht="12.75">
      <c r="C805" s="84"/>
    </row>
    <row r="806" s="35" customFormat="1" ht="12.75">
      <c r="C806" s="84"/>
    </row>
    <row r="807" s="35" customFormat="1" ht="12.75">
      <c r="C807" s="84"/>
    </row>
    <row r="808" s="35" customFormat="1" ht="12.75">
      <c r="C808" s="84"/>
    </row>
    <row r="809" s="35" customFormat="1" ht="12.75">
      <c r="C809" s="84"/>
    </row>
    <row r="810" s="35" customFormat="1" ht="12.75">
      <c r="C810" s="84"/>
    </row>
    <row r="811" s="35" customFormat="1" ht="12.75">
      <c r="C811" s="84"/>
    </row>
    <row r="812" s="35" customFormat="1" ht="12.75">
      <c r="C812" s="84"/>
    </row>
    <row r="813" s="35" customFormat="1" ht="12.75">
      <c r="C813" s="84"/>
    </row>
    <row r="814" s="35" customFormat="1" ht="12.75">
      <c r="C814" s="84"/>
    </row>
    <row r="815" s="35" customFormat="1" ht="12.75">
      <c r="C815" s="84"/>
    </row>
    <row r="816" s="35" customFormat="1" ht="12.75">
      <c r="C816" s="84"/>
    </row>
    <row r="817" s="35" customFormat="1" ht="12.75">
      <c r="C817" s="84"/>
    </row>
    <row r="818" s="35" customFormat="1" ht="12.75">
      <c r="C818" s="84"/>
    </row>
    <row r="819" s="35" customFormat="1" ht="12.75">
      <c r="C819" s="84"/>
    </row>
    <row r="820" s="35" customFormat="1" ht="12.75">
      <c r="C820" s="84"/>
    </row>
    <row r="821" s="35" customFormat="1" ht="12.75">
      <c r="C821" s="84"/>
    </row>
    <row r="822" s="35" customFormat="1" ht="12.75">
      <c r="C822" s="84"/>
    </row>
    <row r="823" s="35" customFormat="1" ht="12.75">
      <c r="C823" s="84"/>
    </row>
    <row r="824" s="35" customFormat="1" ht="12.75">
      <c r="C824" s="84"/>
    </row>
    <row r="825" s="35" customFormat="1" ht="12.75">
      <c r="C825" s="84"/>
    </row>
    <row r="826" s="35" customFormat="1" ht="12.75">
      <c r="C826" s="84"/>
    </row>
    <row r="827" s="35" customFormat="1" ht="12.75">
      <c r="C827" s="84"/>
    </row>
    <row r="828" s="35" customFormat="1" ht="12.75">
      <c r="C828" s="84"/>
    </row>
    <row r="829" s="35" customFormat="1" ht="12.75">
      <c r="C829" s="84"/>
    </row>
    <row r="830" s="35" customFormat="1" ht="12.75">
      <c r="C830" s="84"/>
    </row>
    <row r="831" s="35" customFormat="1" ht="12.75">
      <c r="C831" s="84"/>
    </row>
    <row r="832" s="35" customFormat="1" ht="12.75">
      <c r="C832" s="84"/>
    </row>
    <row r="833" s="35" customFormat="1" ht="12.75">
      <c r="C833" s="84"/>
    </row>
    <row r="834" s="35" customFormat="1" ht="12.75">
      <c r="C834" s="84"/>
    </row>
    <row r="835" s="35" customFormat="1" ht="12.75">
      <c r="C835" s="84"/>
    </row>
    <row r="836" s="35" customFormat="1" ht="12.75">
      <c r="C836" s="84"/>
    </row>
    <row r="837" s="35" customFormat="1" ht="12.75">
      <c r="C837" s="84"/>
    </row>
    <row r="838" s="35" customFormat="1" ht="12.75">
      <c r="C838" s="84"/>
    </row>
    <row r="839" s="35" customFormat="1" ht="12.75">
      <c r="C839" s="84"/>
    </row>
    <row r="840" s="35" customFormat="1" ht="12.75">
      <c r="C840" s="84"/>
    </row>
    <row r="841" s="35" customFormat="1" ht="12.75">
      <c r="C841" s="84"/>
    </row>
    <row r="842" s="35" customFormat="1" ht="12.75">
      <c r="C842" s="84"/>
    </row>
    <row r="843" s="35" customFormat="1" ht="12.75">
      <c r="C843" s="84"/>
    </row>
    <row r="844" s="35" customFormat="1" ht="12.75">
      <c r="C844" s="84"/>
    </row>
    <row r="845" s="35" customFormat="1" ht="12.75">
      <c r="C845" s="84"/>
    </row>
    <row r="846" s="35" customFormat="1" ht="12.75">
      <c r="C846" s="84"/>
    </row>
    <row r="847" s="35" customFormat="1" ht="12.75">
      <c r="C847" s="84"/>
    </row>
    <row r="848" s="35" customFormat="1" ht="12.75">
      <c r="C848" s="84"/>
    </row>
    <row r="849" s="35" customFormat="1" ht="12.75">
      <c r="C849" s="84"/>
    </row>
    <row r="850" s="35" customFormat="1" ht="12.75">
      <c r="C850" s="84"/>
    </row>
    <row r="851" s="35" customFormat="1" ht="12.75">
      <c r="C851" s="84"/>
    </row>
    <row r="852" s="35" customFormat="1" ht="12.75">
      <c r="C852" s="84"/>
    </row>
    <row r="853" s="35" customFormat="1" ht="12.75">
      <c r="C853" s="84"/>
    </row>
    <row r="854" s="35" customFormat="1" ht="12.75">
      <c r="C854" s="84"/>
    </row>
    <row r="855" s="35" customFormat="1" ht="12.75">
      <c r="C855" s="84"/>
    </row>
    <row r="856" s="35" customFormat="1" ht="12.75">
      <c r="C856" s="84"/>
    </row>
    <row r="857" s="35" customFormat="1" ht="12.75">
      <c r="C857" s="84"/>
    </row>
    <row r="858" s="35" customFormat="1" ht="12.75">
      <c r="C858" s="84"/>
    </row>
    <row r="859" s="35" customFormat="1" ht="12.75">
      <c r="C859" s="84"/>
    </row>
    <row r="860" s="35" customFormat="1" ht="12.75">
      <c r="C860" s="84"/>
    </row>
    <row r="861" s="35" customFormat="1" ht="12.75">
      <c r="C861" s="84"/>
    </row>
    <row r="862" s="35" customFormat="1" ht="12.75">
      <c r="C862" s="84"/>
    </row>
    <row r="863" s="35" customFormat="1" ht="12.75">
      <c r="C863" s="84"/>
    </row>
    <row r="864" s="35" customFormat="1" ht="12.75">
      <c r="C864" s="84"/>
    </row>
    <row r="865" s="35" customFormat="1" ht="12.75">
      <c r="C865" s="84"/>
    </row>
    <row r="866" s="35" customFormat="1" ht="12.75">
      <c r="C866" s="84"/>
    </row>
    <row r="867" s="35" customFormat="1" ht="12.75">
      <c r="C867" s="84"/>
    </row>
    <row r="868" s="35" customFormat="1" ht="12.75">
      <c r="C868" s="84"/>
    </row>
    <row r="869" s="35" customFormat="1" ht="12.75">
      <c r="C869" s="84"/>
    </row>
    <row r="870" s="35" customFormat="1" ht="12.75">
      <c r="C870" s="84"/>
    </row>
    <row r="871" s="35" customFormat="1" ht="12.75">
      <c r="C871" s="84"/>
    </row>
    <row r="872" s="35" customFormat="1" ht="12.75">
      <c r="C872" s="84"/>
    </row>
    <row r="873" s="35" customFormat="1" ht="12.75">
      <c r="C873" s="84"/>
    </row>
    <row r="874" s="35" customFormat="1" ht="12.75">
      <c r="C874" s="84"/>
    </row>
    <row r="875" s="35" customFormat="1" ht="12.75">
      <c r="C875" s="84"/>
    </row>
    <row r="876" s="35" customFormat="1" ht="12.75">
      <c r="C876" s="84"/>
    </row>
    <row r="877" s="35" customFormat="1" ht="12.75">
      <c r="C877" s="84"/>
    </row>
    <row r="878" s="35" customFormat="1" ht="12.75">
      <c r="C878" s="84"/>
    </row>
    <row r="879" s="35" customFormat="1" ht="12.75">
      <c r="C879" s="84"/>
    </row>
    <row r="880" s="35" customFormat="1" ht="12.75">
      <c r="C880" s="84"/>
    </row>
    <row r="881" s="35" customFormat="1" ht="12.75">
      <c r="C881" s="84"/>
    </row>
    <row r="882" s="35" customFormat="1" ht="12.75">
      <c r="C882" s="84"/>
    </row>
    <row r="883" s="35" customFormat="1" ht="12.75">
      <c r="C883" s="84"/>
    </row>
    <row r="884" s="35" customFormat="1" ht="12.75">
      <c r="C884" s="84"/>
    </row>
    <row r="885" s="35" customFormat="1" ht="12.75">
      <c r="C885" s="84"/>
    </row>
    <row r="886" s="35" customFormat="1" ht="12.75">
      <c r="C886" s="84"/>
    </row>
    <row r="887" s="35" customFormat="1" ht="12.75">
      <c r="C887" s="84"/>
    </row>
    <row r="888" s="35" customFormat="1" ht="12.75">
      <c r="C888" s="84"/>
    </row>
    <row r="889" s="35" customFormat="1" ht="12.75">
      <c r="C889" s="84"/>
    </row>
    <row r="890" s="35" customFormat="1" ht="12.75">
      <c r="C890" s="84"/>
    </row>
    <row r="891" s="35" customFormat="1" ht="12.75">
      <c r="C891" s="84"/>
    </row>
    <row r="892" s="35" customFormat="1" ht="12.75">
      <c r="C892" s="84"/>
    </row>
    <row r="893" s="35" customFormat="1" ht="12.75">
      <c r="C893" s="84"/>
    </row>
    <row r="894" s="35" customFormat="1" ht="12.75">
      <c r="C894" s="84"/>
    </row>
    <row r="895" s="35" customFormat="1" ht="12.75">
      <c r="C895" s="84"/>
    </row>
    <row r="896" s="35" customFormat="1" ht="12.75">
      <c r="C896" s="84"/>
    </row>
    <row r="897" s="35" customFormat="1" ht="12.75">
      <c r="C897" s="84"/>
    </row>
    <row r="898" s="35" customFormat="1" ht="12.75">
      <c r="C898" s="84"/>
    </row>
    <row r="899" s="35" customFormat="1" ht="12.75">
      <c r="C899" s="84"/>
    </row>
    <row r="900" s="35" customFormat="1" ht="12.75">
      <c r="C900" s="84"/>
    </row>
    <row r="901" s="35" customFormat="1" ht="12.75">
      <c r="C901" s="84"/>
    </row>
    <row r="902" s="35" customFormat="1" ht="12.75">
      <c r="C902" s="84"/>
    </row>
    <row r="903" s="35" customFormat="1" ht="12.75">
      <c r="C903" s="84"/>
    </row>
    <row r="904" s="35" customFormat="1" ht="12.75">
      <c r="C904" s="84"/>
    </row>
    <row r="905" s="35" customFormat="1" ht="12.75">
      <c r="C905" s="84"/>
    </row>
    <row r="906" s="35" customFormat="1" ht="12.75">
      <c r="C906" s="84"/>
    </row>
    <row r="907" s="35" customFormat="1" ht="12.75">
      <c r="C907" s="84"/>
    </row>
    <row r="908" s="35" customFormat="1" ht="12.75">
      <c r="C908" s="84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35" right="0.17" top="0.32" bottom="0.45" header="0.17" footer="0.24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245"/>
  <sheetViews>
    <sheetView zoomScalePageLayoutView="0" workbookViewId="0" topLeftCell="A4">
      <selection activeCell="B21" sqref="B21:B22"/>
    </sheetView>
  </sheetViews>
  <sheetFormatPr defaultColWidth="9.140625" defaultRowHeight="12.75"/>
  <cols>
    <col min="1" max="1" width="5.57421875" style="1" customWidth="1"/>
    <col min="2" max="2" width="39.00390625" style="1" customWidth="1"/>
    <col min="3" max="3" width="14.140625" style="1" customWidth="1"/>
    <col min="4" max="4" width="13.00390625" style="1" customWidth="1"/>
    <col min="5" max="5" width="13.421875" style="1" customWidth="1"/>
    <col min="6" max="6" width="11.140625" style="1" customWidth="1"/>
    <col min="7" max="16384" width="9.140625" style="1" customWidth="1"/>
  </cols>
  <sheetData>
    <row r="2" spans="1:5" ht="17.25">
      <c r="A2" s="592" t="s">
        <v>756</v>
      </c>
      <c r="B2" s="592"/>
      <c r="C2" s="592"/>
      <c r="D2" s="592"/>
      <c r="E2" s="592"/>
    </row>
    <row r="4" spans="1:5" ht="29.25" customHeight="1">
      <c r="A4" s="613" t="s">
        <v>869</v>
      </c>
      <c r="B4" s="613"/>
      <c r="C4" s="613"/>
      <c r="D4" s="613"/>
      <c r="E4" s="613"/>
    </row>
    <row r="5" ht="13.5" thickBot="1">
      <c r="E5" s="6" t="s">
        <v>100</v>
      </c>
    </row>
    <row r="6" spans="1:5" ht="30" customHeight="1" thickBot="1">
      <c r="A6" s="614" t="s">
        <v>776</v>
      </c>
      <c r="B6" s="614"/>
      <c r="C6" s="620" t="s">
        <v>800</v>
      </c>
      <c r="D6" s="616" t="s">
        <v>754</v>
      </c>
      <c r="E6" s="617"/>
    </row>
    <row r="7" spans="1:5" ht="27" thickBot="1">
      <c r="A7" s="615"/>
      <c r="B7" s="615"/>
      <c r="C7" s="621"/>
      <c r="D7" s="96" t="s">
        <v>787</v>
      </c>
      <c r="E7" s="96" t="s">
        <v>666</v>
      </c>
    </row>
    <row r="8" spans="1:5" ht="13.5" thickBot="1">
      <c r="A8" s="33">
        <v>1</v>
      </c>
      <c r="B8" s="33">
        <v>2</v>
      </c>
      <c r="C8" s="33">
        <v>3</v>
      </c>
      <c r="D8" s="33">
        <v>4</v>
      </c>
      <c r="E8" s="33">
        <v>5</v>
      </c>
    </row>
    <row r="9" spans="1:5" ht="30" customHeight="1" thickBot="1">
      <c r="A9" s="258">
        <v>8000</v>
      </c>
      <c r="B9" s="259" t="s">
        <v>722</v>
      </c>
      <c r="C9" s="260">
        <f>D9+E9</f>
        <v>-83092.30000000028</v>
      </c>
      <c r="D9" s="260">
        <f>Sheet1!E8-Sheet2!H8</f>
        <v>0</v>
      </c>
      <c r="E9" s="260">
        <f>Sheet1!F8-Sheet2!I8</f>
        <v>-83092.30000000028</v>
      </c>
    </row>
    <row r="12" spans="1:6" ht="17.25">
      <c r="A12" s="592" t="s">
        <v>965</v>
      </c>
      <c r="B12" s="592"/>
      <c r="C12" s="592"/>
      <c r="D12" s="592"/>
      <c r="E12" s="592"/>
      <c r="F12" s="592"/>
    </row>
    <row r="13" ht="15">
      <c r="B13" s="2"/>
    </row>
    <row r="14" spans="1:6" ht="30" customHeight="1">
      <c r="A14" s="613" t="s">
        <v>723</v>
      </c>
      <c r="B14" s="613"/>
      <c r="C14" s="613"/>
      <c r="D14" s="613"/>
      <c r="E14" s="613"/>
      <c r="F14" s="613"/>
    </row>
    <row r="15" ht="14.25" customHeight="1" thickBot="1">
      <c r="E15" s="6" t="s">
        <v>862</v>
      </c>
    </row>
    <row r="16" spans="1:6" ht="53.25" thickBot="1">
      <c r="A16" s="193" t="s">
        <v>689</v>
      </c>
      <c r="B16" s="181" t="s">
        <v>690</v>
      </c>
      <c r="C16" s="182"/>
      <c r="D16" s="620" t="s">
        <v>868</v>
      </c>
      <c r="E16" s="187" t="s">
        <v>967</v>
      </c>
      <c r="F16" s="188"/>
    </row>
    <row r="17" spans="1:6" ht="27" thickBot="1">
      <c r="A17" s="194"/>
      <c r="B17" s="183" t="s">
        <v>691</v>
      </c>
      <c r="C17" s="184" t="s">
        <v>692</v>
      </c>
      <c r="D17" s="621"/>
      <c r="E17" s="96" t="s">
        <v>855</v>
      </c>
      <c r="F17" s="96" t="s">
        <v>856</v>
      </c>
    </row>
    <row r="18" spans="1:6" ht="13.5" thickBot="1">
      <c r="A18" s="33">
        <v>1</v>
      </c>
      <c r="B18" s="33">
        <v>2</v>
      </c>
      <c r="C18" s="33" t="s">
        <v>693</v>
      </c>
      <c r="D18" s="33">
        <v>4</v>
      </c>
      <c r="E18" s="33">
        <v>5</v>
      </c>
      <c r="F18" s="33">
        <v>6</v>
      </c>
    </row>
    <row r="19" spans="1:6" s="3" customFormat="1" ht="34.5">
      <c r="A19" s="264">
        <v>8010</v>
      </c>
      <c r="B19" s="270" t="s">
        <v>823</v>
      </c>
      <c r="C19" s="278"/>
      <c r="D19" s="511">
        <v>83092.3</v>
      </c>
      <c r="E19" s="268">
        <v>0</v>
      </c>
      <c r="F19" s="268">
        <v>83092.3</v>
      </c>
    </row>
    <row r="20" spans="1:6" s="3" customFormat="1" ht="12.75">
      <c r="A20" s="265"/>
      <c r="B20" s="271" t="s">
        <v>754</v>
      </c>
      <c r="C20" s="279"/>
      <c r="D20" s="283"/>
      <c r="E20" s="269"/>
      <c r="F20" s="261"/>
    </row>
    <row r="21" spans="1:6" ht="23.25">
      <c r="A21" s="266">
        <v>8100</v>
      </c>
      <c r="B21" s="338" t="s">
        <v>670</v>
      </c>
      <c r="C21" s="280"/>
      <c r="D21" s="111">
        <f>E21+F21</f>
        <v>0</v>
      </c>
      <c r="E21" s="110">
        <f>E23+Sheet5!E15</f>
        <v>0</v>
      </c>
      <c r="F21" s="110"/>
    </row>
    <row r="22" spans="1:6" ht="12.75">
      <c r="A22" s="266"/>
      <c r="B22" s="272" t="s">
        <v>754</v>
      </c>
      <c r="C22" s="280"/>
      <c r="D22" s="111"/>
      <c r="E22" s="110"/>
      <c r="F22" s="97"/>
    </row>
    <row r="23" spans="1:6" ht="24" customHeight="1">
      <c r="A23" s="267">
        <v>8110</v>
      </c>
      <c r="B23" s="273" t="s">
        <v>671</v>
      </c>
      <c r="C23" s="280"/>
      <c r="D23" s="284">
        <f>E23+F23</f>
        <v>0</v>
      </c>
      <c r="E23" s="495">
        <f>E29</f>
        <v>0</v>
      </c>
      <c r="F23" s="262">
        <f>F25+F29</f>
        <v>0</v>
      </c>
    </row>
    <row r="24" spans="1:6" ht="11.25" customHeight="1">
      <c r="A24" s="267"/>
      <c r="B24" s="274" t="s">
        <v>754</v>
      </c>
      <c r="C24" s="280"/>
      <c r="D24" s="284"/>
      <c r="E24" s="495"/>
      <c r="F24" s="262"/>
    </row>
    <row r="25" spans="1:6" ht="45.75">
      <c r="A25" s="267">
        <v>8111</v>
      </c>
      <c r="B25" s="275" t="s">
        <v>830</v>
      </c>
      <c r="C25" s="280"/>
      <c r="D25" s="111">
        <f>F25</f>
        <v>0</v>
      </c>
      <c r="E25" s="339" t="s">
        <v>884</v>
      </c>
      <c r="F25" s="97">
        <f>F27+F28</f>
        <v>0</v>
      </c>
    </row>
    <row r="26" spans="1:6" ht="12.75">
      <c r="A26" s="267"/>
      <c r="B26" s="290" t="s">
        <v>771</v>
      </c>
      <c r="C26" s="280"/>
      <c r="D26" s="111"/>
      <c r="E26" s="339"/>
      <c r="F26" s="97"/>
    </row>
    <row r="27" spans="1:6" ht="12.75">
      <c r="A27" s="267">
        <v>8112</v>
      </c>
      <c r="B27" s="276" t="s">
        <v>761</v>
      </c>
      <c r="C27" s="350" t="s">
        <v>791</v>
      </c>
      <c r="D27" s="111">
        <f>F27</f>
        <v>0</v>
      </c>
      <c r="E27" s="339" t="s">
        <v>884</v>
      </c>
      <c r="F27" s="97"/>
    </row>
    <row r="28" spans="1:6" ht="12.75">
      <c r="A28" s="267">
        <v>8113</v>
      </c>
      <c r="B28" s="276" t="s">
        <v>757</v>
      </c>
      <c r="C28" s="350" t="s">
        <v>792</v>
      </c>
      <c r="D28" s="111">
        <f>F28</f>
        <v>0</v>
      </c>
      <c r="E28" s="339" t="s">
        <v>884</v>
      </c>
      <c r="F28" s="97"/>
    </row>
    <row r="29" spans="1:6" s="87" customFormat="1" ht="34.5" customHeight="1">
      <c r="A29" s="267">
        <v>8120</v>
      </c>
      <c r="B29" s="275" t="s">
        <v>831</v>
      </c>
      <c r="C29" s="350"/>
      <c r="D29" s="111">
        <f>E29+F29</f>
        <v>0</v>
      </c>
      <c r="E29" s="339">
        <f>Sheet5!E5</f>
        <v>0</v>
      </c>
      <c r="F29" s="97">
        <f>F31+Sheet5!F5</f>
        <v>0</v>
      </c>
    </row>
    <row r="30" spans="1:6" s="87" customFormat="1" ht="12.75">
      <c r="A30" s="267"/>
      <c r="B30" s="290" t="s">
        <v>754</v>
      </c>
      <c r="C30" s="350"/>
      <c r="D30" s="111"/>
      <c r="E30" s="281"/>
      <c r="F30" s="97"/>
    </row>
    <row r="31" spans="1:6" s="87" customFormat="1" ht="23.25">
      <c r="A31" s="267">
        <v>8121</v>
      </c>
      <c r="B31" s="275" t="s">
        <v>832</v>
      </c>
      <c r="C31" s="350"/>
      <c r="D31" s="111">
        <f>F31</f>
        <v>0</v>
      </c>
      <c r="E31" s="339" t="s">
        <v>884</v>
      </c>
      <c r="F31" s="97">
        <f>F33+F37</f>
        <v>0</v>
      </c>
    </row>
    <row r="32" spans="1:6" s="87" customFormat="1" ht="12.75">
      <c r="A32" s="267"/>
      <c r="B32" s="290" t="s">
        <v>771</v>
      </c>
      <c r="C32" s="350"/>
      <c r="D32" s="111"/>
      <c r="E32" s="281"/>
      <c r="F32" s="97"/>
    </row>
    <row r="33" spans="1:6" s="87" customFormat="1" ht="23.25">
      <c r="A33" s="266">
        <v>8122</v>
      </c>
      <c r="B33" s="273" t="s">
        <v>833</v>
      </c>
      <c r="C33" s="350" t="s">
        <v>793</v>
      </c>
      <c r="D33" s="111">
        <f>F33</f>
        <v>0</v>
      </c>
      <c r="E33" s="339" t="s">
        <v>884</v>
      </c>
      <c r="F33" s="97">
        <f>F35+F36</f>
        <v>0</v>
      </c>
    </row>
    <row r="34" spans="1:6" s="87" customFormat="1" ht="12.75">
      <c r="A34" s="266"/>
      <c r="B34" s="277" t="s">
        <v>771</v>
      </c>
      <c r="C34" s="350"/>
      <c r="D34" s="111"/>
      <c r="E34" s="281"/>
      <c r="F34" s="97"/>
    </row>
    <row r="35" spans="1:6" s="87" customFormat="1" ht="12.75">
      <c r="A35" s="266">
        <v>8123</v>
      </c>
      <c r="B35" s="277" t="s">
        <v>777</v>
      </c>
      <c r="C35" s="350"/>
      <c r="D35" s="111">
        <f>F35</f>
        <v>0</v>
      </c>
      <c r="E35" s="339" t="s">
        <v>884</v>
      </c>
      <c r="F35" s="97"/>
    </row>
    <row r="36" spans="1:6" s="87" customFormat="1" ht="12.75">
      <c r="A36" s="266">
        <v>8124</v>
      </c>
      <c r="B36" s="277" t="s">
        <v>779</v>
      </c>
      <c r="C36" s="350"/>
      <c r="D36" s="111">
        <f>F36</f>
        <v>0</v>
      </c>
      <c r="E36" s="339" t="s">
        <v>884</v>
      </c>
      <c r="F36" s="97"/>
    </row>
    <row r="37" spans="1:6" s="87" customFormat="1" ht="34.5">
      <c r="A37" s="266">
        <v>8130</v>
      </c>
      <c r="B37" s="273" t="s">
        <v>834</v>
      </c>
      <c r="C37" s="350" t="s">
        <v>794</v>
      </c>
      <c r="D37" s="111">
        <f>F37</f>
        <v>0</v>
      </c>
      <c r="E37" s="339" t="s">
        <v>884</v>
      </c>
      <c r="F37" s="97">
        <f>F39+F40</f>
        <v>0</v>
      </c>
    </row>
    <row r="38" spans="1:6" s="87" customFormat="1" ht="12.75">
      <c r="A38" s="266"/>
      <c r="B38" s="277" t="s">
        <v>771</v>
      </c>
      <c r="C38" s="350"/>
      <c r="D38" s="111"/>
      <c r="E38" s="281"/>
      <c r="F38" s="97"/>
    </row>
    <row r="39" spans="1:6" s="87" customFormat="1" ht="12.75">
      <c r="A39" s="266">
        <v>8131</v>
      </c>
      <c r="B39" s="277" t="s">
        <v>783</v>
      </c>
      <c r="C39" s="350"/>
      <c r="D39" s="111">
        <f>F39</f>
        <v>0</v>
      </c>
      <c r="E39" s="339" t="s">
        <v>884</v>
      </c>
      <c r="F39" s="97"/>
    </row>
    <row r="40" spans="1:6" s="87" customFormat="1" ht="12.75">
      <c r="A40" s="266">
        <v>8132</v>
      </c>
      <c r="B40" s="277" t="s">
        <v>781</v>
      </c>
      <c r="C40" s="350"/>
      <c r="D40" s="111">
        <f>F40</f>
        <v>0</v>
      </c>
      <c r="E40" s="339" t="s">
        <v>884</v>
      </c>
      <c r="F40" s="263"/>
    </row>
    <row r="66" spans="1:3" ht="12.75">
      <c r="A66" s="4"/>
      <c r="B66" s="93"/>
      <c r="C66" s="5"/>
    </row>
    <row r="67" spans="1:3" ht="12.75">
      <c r="A67" s="4"/>
      <c r="B67" s="94"/>
      <c r="C67" s="5"/>
    </row>
    <row r="68" spans="1:3" ht="12.75">
      <c r="A68" s="4"/>
      <c r="B68" s="93"/>
      <c r="C68" s="5"/>
    </row>
    <row r="69" spans="1:3" ht="12.75">
      <c r="A69" s="4"/>
      <c r="B69" s="93"/>
      <c r="C69" s="5"/>
    </row>
    <row r="70" spans="1:3" ht="12.75">
      <c r="A70" s="4"/>
      <c r="B70" s="93"/>
      <c r="C70" s="5"/>
    </row>
    <row r="71" spans="1:3" ht="12.75">
      <c r="A71" s="4"/>
      <c r="B71" s="93"/>
      <c r="C71" s="5"/>
    </row>
    <row r="72" spans="2:3" ht="12.75">
      <c r="B72" s="93"/>
      <c r="C72" s="5"/>
    </row>
    <row r="73" spans="2:3" ht="12.75">
      <c r="B73" s="93"/>
      <c r="C73" s="5"/>
    </row>
    <row r="74" spans="2:3" ht="12.75">
      <c r="B74" s="93"/>
      <c r="C74" s="5"/>
    </row>
    <row r="75" spans="2:3" ht="12.75">
      <c r="B75" s="93"/>
      <c r="C75" s="5"/>
    </row>
    <row r="76" spans="2:3" ht="12.75">
      <c r="B76" s="93"/>
      <c r="C76" s="5"/>
    </row>
    <row r="77" spans="2:3" ht="12.75">
      <c r="B77" s="93"/>
      <c r="C77" s="5"/>
    </row>
    <row r="78" spans="2:3" ht="12.75">
      <c r="B78" s="93"/>
      <c r="C78" s="5"/>
    </row>
    <row r="79" spans="2:3" ht="12.75">
      <c r="B79" s="93"/>
      <c r="C79" s="5"/>
    </row>
    <row r="80" spans="2:3" ht="12.75">
      <c r="B80" s="93"/>
      <c r="C80" s="5"/>
    </row>
    <row r="81" spans="2:3" ht="12.75">
      <c r="B81" s="93"/>
      <c r="C81" s="5"/>
    </row>
    <row r="82" spans="2:3" ht="12.75">
      <c r="B82" s="93"/>
      <c r="C82" s="5"/>
    </row>
    <row r="83" ht="12.75">
      <c r="B83" s="85"/>
    </row>
    <row r="84" ht="12.75">
      <c r="B84" s="85"/>
    </row>
    <row r="85" ht="12.75">
      <c r="B85" s="85"/>
    </row>
    <row r="86" ht="12.75">
      <c r="B86" s="85"/>
    </row>
    <row r="87" ht="12.75">
      <c r="B87" s="85"/>
    </row>
    <row r="88" ht="12.75">
      <c r="B88" s="85"/>
    </row>
    <row r="89" ht="12.75">
      <c r="B89" s="85"/>
    </row>
    <row r="90" ht="12.75">
      <c r="B90" s="85"/>
    </row>
    <row r="91" ht="12.75">
      <c r="B91" s="85"/>
    </row>
    <row r="92" ht="12.75">
      <c r="B92" s="85"/>
    </row>
    <row r="93" ht="12.75">
      <c r="B93" s="85"/>
    </row>
    <row r="94" ht="12.75">
      <c r="B94" s="85"/>
    </row>
    <row r="95" ht="12.75">
      <c r="B95" s="85"/>
    </row>
    <row r="96" ht="12.75">
      <c r="B96" s="85"/>
    </row>
    <row r="97" ht="12.75">
      <c r="B97" s="85"/>
    </row>
    <row r="98" ht="12.75">
      <c r="B98" s="85"/>
    </row>
    <row r="99" ht="12.75">
      <c r="B99" s="85"/>
    </row>
    <row r="100" ht="12.75">
      <c r="B100" s="85"/>
    </row>
    <row r="101" ht="12.75">
      <c r="B101" s="85"/>
    </row>
    <row r="102" ht="12.75">
      <c r="B102" s="85"/>
    </row>
    <row r="103" ht="12.75">
      <c r="B103" s="85"/>
    </row>
    <row r="104" ht="12.75">
      <c r="B104" s="85"/>
    </row>
    <row r="105" ht="12.75">
      <c r="B105" s="85"/>
    </row>
    <row r="106" ht="12.75">
      <c r="B106" s="85"/>
    </row>
    <row r="107" ht="12.75">
      <c r="B107" s="85"/>
    </row>
    <row r="108" ht="12.75">
      <c r="B108" s="85"/>
    </row>
    <row r="109" ht="12.75">
      <c r="B109" s="85"/>
    </row>
    <row r="110" ht="12.75">
      <c r="B110" s="85"/>
    </row>
    <row r="111" ht="12.75">
      <c r="B111" s="85"/>
    </row>
    <row r="112" ht="12.75">
      <c r="B112" s="85"/>
    </row>
    <row r="113" ht="12.75">
      <c r="B113" s="85"/>
    </row>
    <row r="114" ht="12.75">
      <c r="B114" s="85"/>
    </row>
    <row r="115" ht="12.75">
      <c r="B115" s="85"/>
    </row>
    <row r="116" ht="12.75">
      <c r="B116" s="85"/>
    </row>
    <row r="117" ht="12.75">
      <c r="B117" s="85"/>
    </row>
    <row r="118" ht="12.75">
      <c r="B118" s="85"/>
    </row>
    <row r="119" ht="12.75">
      <c r="B119" s="85"/>
    </row>
    <row r="120" ht="12.75">
      <c r="B120" s="85"/>
    </row>
    <row r="121" ht="12.75">
      <c r="B121" s="85"/>
    </row>
    <row r="122" ht="12.75">
      <c r="B122" s="85"/>
    </row>
    <row r="123" ht="12.75">
      <c r="B123" s="85"/>
    </row>
    <row r="124" ht="12.75">
      <c r="B124" s="85"/>
    </row>
    <row r="125" ht="12.75">
      <c r="B125" s="85"/>
    </row>
    <row r="126" ht="12.75">
      <c r="B126" s="85"/>
    </row>
    <row r="127" ht="12.75">
      <c r="B127" s="85"/>
    </row>
    <row r="128" ht="12.75">
      <c r="B128" s="85"/>
    </row>
    <row r="129" ht="12.75">
      <c r="B129" s="85"/>
    </row>
    <row r="130" ht="12.75">
      <c r="B130" s="85"/>
    </row>
    <row r="131" ht="12.75">
      <c r="B131" s="85"/>
    </row>
    <row r="132" ht="12.75">
      <c r="B132" s="85"/>
    </row>
    <row r="133" ht="12.75">
      <c r="B133" s="85"/>
    </row>
    <row r="134" ht="12.75">
      <c r="B134" s="85"/>
    </row>
    <row r="135" ht="12.75">
      <c r="B135" s="85"/>
    </row>
    <row r="136" ht="12.75">
      <c r="B136" s="85"/>
    </row>
    <row r="137" ht="12.75">
      <c r="B137" s="85"/>
    </row>
    <row r="138" ht="12.75">
      <c r="B138" s="85"/>
    </row>
    <row r="139" ht="12.75">
      <c r="B139" s="85"/>
    </row>
    <row r="140" ht="12.75">
      <c r="B140" s="85"/>
    </row>
    <row r="141" ht="12.75">
      <c r="B141" s="85"/>
    </row>
    <row r="142" ht="12.75">
      <c r="B142" s="85"/>
    </row>
    <row r="143" ht="12.75">
      <c r="B143" s="85"/>
    </row>
    <row r="144" ht="12.75">
      <c r="B144" s="85"/>
    </row>
    <row r="145" ht="12.75">
      <c r="B145" s="85"/>
    </row>
    <row r="146" ht="12.75">
      <c r="B146" s="85"/>
    </row>
    <row r="147" ht="12.75">
      <c r="B147" s="85"/>
    </row>
    <row r="148" ht="12.75">
      <c r="B148" s="85"/>
    </row>
    <row r="149" ht="12.75">
      <c r="B149" s="85"/>
    </row>
    <row r="150" ht="12.75">
      <c r="B150" s="85"/>
    </row>
    <row r="151" ht="12.75">
      <c r="B151" s="85"/>
    </row>
    <row r="152" ht="12.75">
      <c r="B152" s="85"/>
    </row>
    <row r="153" ht="12.75">
      <c r="B153" s="85"/>
    </row>
    <row r="154" ht="12.75">
      <c r="B154" s="85"/>
    </row>
    <row r="155" ht="12.75">
      <c r="B155" s="85"/>
    </row>
    <row r="156" ht="12.75">
      <c r="B156" s="85"/>
    </row>
    <row r="157" ht="12.75">
      <c r="B157" s="85"/>
    </row>
    <row r="158" ht="12.75">
      <c r="B158" s="85"/>
    </row>
    <row r="159" ht="12.75">
      <c r="B159" s="85"/>
    </row>
    <row r="160" ht="12.75">
      <c r="B160" s="85"/>
    </row>
    <row r="161" ht="12.75">
      <c r="B161" s="85"/>
    </row>
    <row r="162" ht="12.75">
      <c r="B162" s="85"/>
    </row>
    <row r="163" ht="12.75">
      <c r="B163" s="85"/>
    </row>
    <row r="164" ht="12.75">
      <c r="B164" s="85"/>
    </row>
    <row r="165" ht="12.75">
      <c r="B165" s="85"/>
    </row>
    <row r="166" ht="12.75">
      <c r="B166" s="85"/>
    </row>
    <row r="167" ht="12.75">
      <c r="B167" s="85"/>
    </row>
    <row r="168" ht="12.75">
      <c r="B168" s="85"/>
    </row>
    <row r="169" ht="12.75">
      <c r="B169" s="85"/>
    </row>
    <row r="170" ht="12.75">
      <c r="B170" s="85"/>
    </row>
    <row r="171" ht="12.75">
      <c r="B171" s="85"/>
    </row>
    <row r="172" ht="12.75">
      <c r="B172" s="85"/>
    </row>
    <row r="173" ht="12.75">
      <c r="B173" s="85"/>
    </row>
    <row r="174" ht="12.75">
      <c r="B174" s="85"/>
    </row>
    <row r="175" ht="12.75">
      <c r="B175" s="85"/>
    </row>
    <row r="176" ht="12.75">
      <c r="B176" s="85"/>
    </row>
    <row r="177" ht="12.75">
      <c r="B177" s="85"/>
    </row>
    <row r="178" ht="12.75">
      <c r="B178" s="85"/>
    </row>
    <row r="179" ht="12.75">
      <c r="B179" s="85"/>
    </row>
    <row r="180" ht="12.75">
      <c r="B180" s="85"/>
    </row>
    <row r="181" ht="12.75">
      <c r="B181" s="85"/>
    </row>
    <row r="182" ht="12.75">
      <c r="B182" s="85"/>
    </row>
    <row r="183" ht="12.75">
      <c r="B183" s="85"/>
    </row>
    <row r="184" ht="12.75">
      <c r="B184" s="85"/>
    </row>
    <row r="185" ht="12.75">
      <c r="B185" s="85"/>
    </row>
    <row r="186" ht="12.75">
      <c r="B186" s="85"/>
    </row>
    <row r="187" ht="12.75">
      <c r="B187" s="85"/>
    </row>
    <row r="188" ht="12.75">
      <c r="B188" s="85"/>
    </row>
    <row r="189" ht="12.75">
      <c r="B189" s="85"/>
    </row>
    <row r="190" ht="12.75">
      <c r="B190" s="85"/>
    </row>
    <row r="191" ht="12.75">
      <c r="B191" s="85"/>
    </row>
    <row r="192" ht="12.75">
      <c r="B192" s="85"/>
    </row>
    <row r="193" ht="12.75">
      <c r="B193" s="85"/>
    </row>
    <row r="194" ht="12.75">
      <c r="B194" s="85"/>
    </row>
    <row r="195" ht="12.75">
      <c r="B195" s="85"/>
    </row>
    <row r="196" ht="12.75">
      <c r="B196" s="85"/>
    </row>
    <row r="197" ht="12.75">
      <c r="B197" s="85"/>
    </row>
    <row r="198" ht="12.75">
      <c r="B198" s="85"/>
    </row>
    <row r="199" ht="12.75">
      <c r="B199" s="85"/>
    </row>
    <row r="200" ht="12.75">
      <c r="B200" s="85"/>
    </row>
    <row r="201" ht="12.75">
      <c r="B201" s="85"/>
    </row>
    <row r="202" ht="12.75">
      <c r="B202" s="85"/>
    </row>
    <row r="203" ht="12.75">
      <c r="B203" s="85"/>
    </row>
    <row r="204" ht="12.75">
      <c r="B204" s="85"/>
    </row>
    <row r="205" ht="12.75">
      <c r="B205" s="85"/>
    </row>
    <row r="206" ht="12.75">
      <c r="B206" s="85"/>
    </row>
    <row r="207" ht="12.75">
      <c r="B207" s="85"/>
    </row>
    <row r="208" ht="12.75">
      <c r="B208" s="85"/>
    </row>
    <row r="209" ht="12.75">
      <c r="B209" s="85"/>
    </row>
    <row r="210" ht="12.75">
      <c r="B210" s="85"/>
    </row>
    <row r="211" ht="12.75">
      <c r="B211" s="85"/>
    </row>
    <row r="212" ht="12.75">
      <c r="B212" s="85"/>
    </row>
    <row r="213" ht="12.75">
      <c r="B213" s="85"/>
    </row>
    <row r="214" ht="12.75">
      <c r="B214" s="85"/>
    </row>
    <row r="215" ht="12.75">
      <c r="B215" s="85"/>
    </row>
    <row r="216" ht="12.75">
      <c r="B216" s="85"/>
    </row>
    <row r="217" ht="12.75">
      <c r="B217" s="85"/>
    </row>
    <row r="218" ht="12.75">
      <c r="B218" s="85"/>
    </row>
    <row r="219" ht="12.75">
      <c r="B219" s="85"/>
    </row>
    <row r="220" ht="12.75">
      <c r="B220" s="85"/>
    </row>
    <row r="221" ht="12.75">
      <c r="B221" s="85"/>
    </row>
    <row r="222" ht="12.75">
      <c r="B222" s="85"/>
    </row>
    <row r="223" ht="12.75">
      <c r="B223" s="85"/>
    </row>
    <row r="224" ht="12.75">
      <c r="B224" s="85"/>
    </row>
    <row r="225" ht="12.75">
      <c r="B225" s="85"/>
    </row>
    <row r="226" ht="12.75">
      <c r="B226" s="85"/>
    </row>
    <row r="227" ht="12.75">
      <c r="B227" s="85"/>
    </row>
    <row r="228" ht="12.75">
      <c r="B228" s="85"/>
    </row>
    <row r="229" ht="12.75">
      <c r="B229" s="85"/>
    </row>
    <row r="230" ht="12.75">
      <c r="B230" s="85"/>
    </row>
    <row r="231" ht="12.75">
      <c r="B231" s="85"/>
    </row>
    <row r="232" ht="12.75">
      <c r="B232" s="85"/>
    </row>
    <row r="233" ht="12.75">
      <c r="B233" s="85"/>
    </row>
    <row r="234" ht="12.75">
      <c r="B234" s="85"/>
    </row>
    <row r="235" ht="12.75">
      <c r="B235" s="85"/>
    </row>
    <row r="236" ht="12.75">
      <c r="B236" s="85"/>
    </row>
    <row r="237" ht="12.75">
      <c r="B237" s="85"/>
    </row>
    <row r="238" ht="12.75">
      <c r="B238" s="85"/>
    </row>
    <row r="239" ht="12.75">
      <c r="B239" s="85"/>
    </row>
    <row r="240" ht="12.75">
      <c r="B240" s="85"/>
    </row>
    <row r="241" ht="12.75">
      <c r="B241" s="85"/>
    </row>
    <row r="242" ht="12.75">
      <c r="B242" s="85"/>
    </row>
    <row r="243" ht="12.75">
      <c r="B243" s="85"/>
    </row>
    <row r="244" ht="12.75">
      <c r="B244" s="85"/>
    </row>
    <row r="245" ht="12.75">
      <c r="B245" s="85"/>
    </row>
  </sheetData>
  <sheetProtection/>
  <mergeCells count="9">
    <mergeCell ref="A2:E2"/>
    <mergeCell ref="A4:E4"/>
    <mergeCell ref="A14:F14"/>
    <mergeCell ref="D16:D17"/>
    <mergeCell ref="A6:A7"/>
    <mergeCell ref="B6:B7"/>
    <mergeCell ref="C6:C7"/>
    <mergeCell ref="D6:E6"/>
    <mergeCell ref="A12:F12"/>
  </mergeCells>
  <printOptions/>
  <pageMargins left="0.24" right="0.27" top="0.32" bottom="0.43" header="0.17" footer="0.16"/>
  <pageSetup firstPageNumber="21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224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5.8515625" style="0" customWidth="1"/>
    <col min="2" max="2" width="54.28125" style="0" customWidth="1"/>
    <col min="3" max="3" width="6.00390625" style="0" customWidth="1"/>
    <col min="4" max="4" width="11.421875" style="0" customWidth="1"/>
    <col min="5" max="5" width="10.140625" style="0" customWidth="1"/>
    <col min="6" max="6" width="10.00390625" style="0" customWidth="1"/>
  </cols>
  <sheetData>
    <row r="1" ht="13.5" thickBot="1"/>
    <row r="2" spans="1:6" s="1" customFormat="1" ht="13.5" thickBot="1">
      <c r="A2" s="626" t="s">
        <v>776</v>
      </c>
      <c r="B2" s="29" t="s">
        <v>690</v>
      </c>
      <c r="C2" s="30"/>
      <c r="D2" s="622" t="s">
        <v>868</v>
      </c>
      <c r="E2" s="624" t="s">
        <v>754</v>
      </c>
      <c r="F2" s="625"/>
    </row>
    <row r="3" spans="1:6" s="1" customFormat="1" ht="21" thickBot="1">
      <c r="A3" s="627"/>
      <c r="B3" s="31" t="s">
        <v>691</v>
      </c>
      <c r="C3" s="32" t="s">
        <v>692</v>
      </c>
      <c r="D3" s="623"/>
      <c r="E3" s="322" t="s">
        <v>855</v>
      </c>
      <c r="F3" s="322" t="s">
        <v>856</v>
      </c>
    </row>
    <row r="4" spans="1:6" s="1" customFormat="1" ht="13.5" thickBot="1">
      <c r="A4" s="33">
        <v>1</v>
      </c>
      <c r="B4" s="33">
        <v>2</v>
      </c>
      <c r="C4" s="33" t="s">
        <v>693</v>
      </c>
      <c r="D4" s="33">
        <v>4</v>
      </c>
      <c r="E4" s="33">
        <v>5</v>
      </c>
      <c r="F4" s="33">
        <v>6</v>
      </c>
    </row>
    <row r="5" spans="1:6" s="87" customFormat="1" ht="23.25" hidden="1">
      <c r="A5" s="266">
        <v>8140</v>
      </c>
      <c r="B5" s="273" t="s">
        <v>835</v>
      </c>
      <c r="C5" s="350"/>
      <c r="D5" s="285">
        <f>E5+F5</f>
        <v>0</v>
      </c>
      <c r="E5" s="282">
        <f>E7+E11</f>
        <v>0</v>
      </c>
      <c r="F5" s="263">
        <f>F7+F11</f>
        <v>0</v>
      </c>
    </row>
    <row r="6" spans="1:6" s="87" customFormat="1" ht="12.75" hidden="1">
      <c r="A6" s="267"/>
      <c r="B6" s="290" t="s">
        <v>771</v>
      </c>
      <c r="C6" s="350"/>
      <c r="D6" s="285"/>
      <c r="E6" s="282"/>
      <c r="F6" s="263"/>
    </row>
    <row r="7" spans="1:6" s="87" customFormat="1" ht="23.25" hidden="1">
      <c r="A7" s="266">
        <v>8141</v>
      </c>
      <c r="B7" s="273" t="s">
        <v>836</v>
      </c>
      <c r="C7" s="350" t="s">
        <v>793</v>
      </c>
      <c r="D7" s="285">
        <f>E7+F7</f>
        <v>0</v>
      </c>
      <c r="E7" s="282">
        <f>E9+E10</f>
        <v>0</v>
      </c>
      <c r="F7" s="263">
        <f>F10</f>
        <v>0</v>
      </c>
    </row>
    <row r="8" spans="1:6" s="87" customFormat="1" ht="13.5" hidden="1" thickBot="1">
      <c r="A8" s="266"/>
      <c r="B8" s="277" t="s">
        <v>771</v>
      </c>
      <c r="C8" s="212"/>
      <c r="D8" s="285"/>
      <c r="E8" s="282"/>
      <c r="F8" s="263"/>
    </row>
    <row r="9" spans="1:6" s="87" customFormat="1" ht="12.75" hidden="1">
      <c r="A9" s="264">
        <v>8142</v>
      </c>
      <c r="B9" s="345" t="s">
        <v>784</v>
      </c>
      <c r="C9" s="299"/>
      <c r="D9" s="300">
        <f>E9</f>
        <v>0</v>
      </c>
      <c r="E9" s="301"/>
      <c r="F9" s="347" t="s">
        <v>884</v>
      </c>
    </row>
    <row r="10" spans="1:6" s="87" customFormat="1" ht="13.5" hidden="1" thickBot="1">
      <c r="A10" s="303">
        <v>8143</v>
      </c>
      <c r="B10" s="337" t="s">
        <v>785</v>
      </c>
      <c r="C10" s="215"/>
      <c r="D10" s="324">
        <f>E10+F10</f>
        <v>0</v>
      </c>
      <c r="E10" s="323"/>
      <c r="F10" s="316"/>
    </row>
    <row r="11" spans="1:6" s="87" customFormat="1" ht="23.25" hidden="1">
      <c r="A11" s="264">
        <v>8150</v>
      </c>
      <c r="B11" s="298" t="s">
        <v>837</v>
      </c>
      <c r="C11" s="329" t="s">
        <v>794</v>
      </c>
      <c r="D11" s="300">
        <f>E11+F11</f>
        <v>0</v>
      </c>
      <c r="E11" s="301">
        <f>E13+E14</f>
        <v>0</v>
      </c>
      <c r="F11" s="302">
        <f>F14</f>
        <v>0</v>
      </c>
    </row>
    <row r="12" spans="1:6" s="87" customFormat="1" ht="12.75" hidden="1">
      <c r="A12" s="266"/>
      <c r="B12" s="277" t="s">
        <v>771</v>
      </c>
      <c r="C12" s="330"/>
      <c r="D12" s="285"/>
      <c r="E12" s="282"/>
      <c r="F12" s="263"/>
    </row>
    <row r="13" spans="1:6" s="87" customFormat="1" ht="12.75" hidden="1">
      <c r="A13" s="266">
        <v>8151</v>
      </c>
      <c r="B13" s="277" t="s">
        <v>783</v>
      </c>
      <c r="D13" s="285"/>
      <c r="E13" s="282"/>
      <c r="F13" s="358" t="s">
        <v>105</v>
      </c>
    </row>
    <row r="14" spans="1:8" s="87" customFormat="1" ht="13.5" hidden="1" thickBot="1">
      <c r="A14" s="286">
        <v>8152</v>
      </c>
      <c r="B14" s="295" t="s">
        <v>782</v>
      </c>
      <c r="C14" s="331"/>
      <c r="D14" s="285">
        <f>E14+F14</f>
        <v>0</v>
      </c>
      <c r="E14" s="296"/>
      <c r="F14" s="297"/>
      <c r="H14" s="333"/>
    </row>
    <row r="15" spans="1:6" s="87" customFormat="1" ht="37.5" customHeight="1" thickBot="1">
      <c r="A15" s="306">
        <v>8160</v>
      </c>
      <c r="B15" s="312" t="s">
        <v>838</v>
      </c>
      <c r="C15" s="332"/>
      <c r="D15" s="313">
        <f>E15+F15</f>
        <v>83092.3</v>
      </c>
      <c r="E15" s="314">
        <f>E22+E26+E37+E38</f>
        <v>0</v>
      </c>
      <c r="F15" s="315">
        <f>F17+F22+F26+F37+F38</f>
        <v>83092.3</v>
      </c>
    </row>
    <row r="16" spans="1:6" s="87" customFormat="1" ht="13.5" thickBot="1">
      <c r="A16" s="307"/>
      <c r="B16" s="308" t="s">
        <v>754</v>
      </c>
      <c r="C16" s="333"/>
      <c r="D16" s="309"/>
      <c r="E16" s="310"/>
      <c r="F16" s="311"/>
    </row>
    <row r="17" spans="1:6" s="3" customFormat="1" ht="24" thickBot="1">
      <c r="A17" s="306">
        <v>8161</v>
      </c>
      <c r="B17" s="291" t="s">
        <v>839</v>
      </c>
      <c r="C17" s="332"/>
      <c r="D17" s="292">
        <f>F17</f>
        <v>0</v>
      </c>
      <c r="E17" s="293" t="s">
        <v>884</v>
      </c>
      <c r="F17" s="294">
        <f>F19+F20+F21</f>
        <v>0</v>
      </c>
    </row>
    <row r="18" spans="1:6" s="3" customFormat="1" ht="12.75">
      <c r="A18" s="265"/>
      <c r="B18" s="304" t="s">
        <v>771</v>
      </c>
      <c r="C18" s="334"/>
      <c r="D18" s="283"/>
      <c r="E18" s="305"/>
      <c r="F18" s="261"/>
    </row>
    <row r="19" spans="1:6" s="1" customFormat="1" ht="27" customHeight="1" thickBot="1">
      <c r="A19" s="266">
        <v>8162</v>
      </c>
      <c r="B19" s="277" t="s">
        <v>751</v>
      </c>
      <c r="C19" s="330" t="s">
        <v>795</v>
      </c>
      <c r="D19" s="111">
        <f>F19</f>
        <v>0</v>
      </c>
      <c r="E19" s="281" t="s">
        <v>884</v>
      </c>
      <c r="F19" s="97"/>
    </row>
    <row r="20" spans="1:6" s="3" customFormat="1" ht="71.25" customHeight="1" thickBot="1">
      <c r="A20" s="353">
        <v>8163</v>
      </c>
      <c r="B20" s="277" t="s">
        <v>750</v>
      </c>
      <c r="C20" s="330" t="s">
        <v>795</v>
      </c>
      <c r="D20" s="292">
        <f>F20</f>
        <v>0</v>
      </c>
      <c r="E20" s="293" t="s">
        <v>884</v>
      </c>
      <c r="F20" s="294"/>
    </row>
    <row r="21" spans="1:6" s="1" customFormat="1" ht="14.25" customHeight="1" thickBot="1">
      <c r="A21" s="286">
        <v>8164</v>
      </c>
      <c r="B21" s="295" t="s">
        <v>752</v>
      </c>
      <c r="C21" s="331" t="s">
        <v>796</v>
      </c>
      <c r="D21" s="287">
        <f>F21</f>
        <v>0</v>
      </c>
      <c r="E21" s="288" t="s">
        <v>884</v>
      </c>
      <c r="F21" s="289"/>
    </row>
    <row r="22" spans="1:9" s="3" customFormat="1" ht="24" thickBot="1">
      <c r="A22" s="306">
        <v>8170</v>
      </c>
      <c r="B22" s="291" t="s">
        <v>840</v>
      </c>
      <c r="C22" s="332"/>
      <c r="D22" s="545">
        <v>0</v>
      </c>
      <c r="E22" s="546">
        <v>0</v>
      </c>
      <c r="F22" s="547">
        <v>0</v>
      </c>
      <c r="I22" s="3" t="s">
        <v>976</v>
      </c>
    </row>
    <row r="23" spans="1:6" s="3" customFormat="1" ht="12.75">
      <c r="A23" s="265"/>
      <c r="B23" s="304" t="s">
        <v>771</v>
      </c>
      <c r="C23" s="334"/>
      <c r="D23" s="548"/>
      <c r="E23" s="549"/>
      <c r="F23" s="550"/>
    </row>
    <row r="24" spans="1:6" s="1" customFormat="1" ht="23.25">
      <c r="A24" s="266">
        <v>8171</v>
      </c>
      <c r="B24" s="277" t="s">
        <v>759</v>
      </c>
      <c r="C24" s="330" t="s">
        <v>797</v>
      </c>
      <c r="D24" s="551">
        <f>E24+F24</f>
        <v>0</v>
      </c>
      <c r="E24" s="552"/>
      <c r="F24" s="553"/>
    </row>
    <row r="25" spans="1:6" s="1" customFormat="1" ht="13.5" thickBot="1">
      <c r="A25" s="266">
        <v>8172</v>
      </c>
      <c r="B25" s="276" t="s">
        <v>760</v>
      </c>
      <c r="C25" s="330" t="s">
        <v>798</v>
      </c>
      <c r="D25" s="551">
        <f>E25+F25</f>
        <v>0</v>
      </c>
      <c r="E25" s="552"/>
      <c r="F25" s="553"/>
    </row>
    <row r="26" spans="1:6" s="3" customFormat="1" ht="23.25" thickBot="1">
      <c r="A26" s="317">
        <v>8190</v>
      </c>
      <c r="B26" s="320" t="s">
        <v>578</v>
      </c>
      <c r="C26" s="336"/>
      <c r="D26" s="554">
        <f>E26+F26</f>
        <v>83092.3</v>
      </c>
      <c r="E26" s="555">
        <f>E28-E31</f>
        <v>0</v>
      </c>
      <c r="F26" s="556">
        <f>F32</f>
        <v>83092.3</v>
      </c>
    </row>
    <row r="27" spans="1:6" s="3" customFormat="1" ht="12.75">
      <c r="A27" s="354"/>
      <c r="B27" s="290" t="s">
        <v>758</v>
      </c>
      <c r="C27" s="355"/>
      <c r="D27" s="557"/>
      <c r="E27" s="558"/>
      <c r="F27" s="559"/>
    </row>
    <row r="28" spans="1:6" s="1" customFormat="1" ht="23.25">
      <c r="A28" s="318">
        <v>8191</v>
      </c>
      <c r="B28" s="304" t="s">
        <v>720</v>
      </c>
      <c r="C28" s="351">
        <v>9320</v>
      </c>
      <c r="D28" s="560"/>
      <c r="E28" s="561">
        <v>61157.4</v>
      </c>
      <c r="F28" s="562"/>
    </row>
    <row r="29" spans="1:6" s="1" customFormat="1" ht="12.75">
      <c r="A29" s="319"/>
      <c r="B29" s="290" t="s">
        <v>755</v>
      </c>
      <c r="C29" s="325"/>
      <c r="D29" s="551"/>
      <c r="E29" s="563"/>
      <c r="F29" s="553"/>
    </row>
    <row r="30" spans="1:6" s="1" customFormat="1" ht="35.25" customHeight="1">
      <c r="A30" s="319">
        <v>8192</v>
      </c>
      <c r="B30" s="277" t="s">
        <v>753</v>
      </c>
      <c r="C30" s="325"/>
      <c r="D30" s="551">
        <v>0</v>
      </c>
      <c r="E30" s="563">
        <v>0</v>
      </c>
      <c r="F30" s="564"/>
    </row>
    <row r="31" spans="1:6" s="1" customFormat="1" ht="23.25">
      <c r="A31" s="319">
        <v>8193</v>
      </c>
      <c r="B31" s="277" t="s">
        <v>672</v>
      </c>
      <c r="C31" s="325"/>
      <c r="D31" s="551"/>
      <c r="E31" s="565">
        <v>61157.4</v>
      </c>
      <c r="F31" s="564"/>
    </row>
    <row r="32" spans="1:6" s="1" customFormat="1" ht="23.25">
      <c r="A32" s="319">
        <v>8194</v>
      </c>
      <c r="B32" s="321" t="s">
        <v>673</v>
      </c>
      <c r="C32" s="352">
        <v>9330</v>
      </c>
      <c r="D32" s="566">
        <f>E32+F32</f>
        <v>83092.3</v>
      </c>
      <c r="E32" s="565"/>
      <c r="F32" s="553">
        <f>F34+F35</f>
        <v>83092.3</v>
      </c>
    </row>
    <row r="33" spans="1:6" s="1" customFormat="1" ht="12.75">
      <c r="A33" s="319"/>
      <c r="B33" s="290" t="s">
        <v>755</v>
      </c>
      <c r="C33" s="352"/>
      <c r="D33" s="566"/>
      <c r="E33" s="565"/>
      <c r="F33" s="553"/>
    </row>
    <row r="34" spans="1:6" s="1" customFormat="1" ht="23.25">
      <c r="A34" s="319">
        <v>8195</v>
      </c>
      <c r="B34" s="277" t="s">
        <v>721</v>
      </c>
      <c r="C34" s="352"/>
      <c r="D34" s="566">
        <f>E34+F34</f>
        <v>21934.9</v>
      </c>
      <c r="E34" s="565"/>
      <c r="F34" s="553">
        <v>21934.9</v>
      </c>
    </row>
    <row r="35" spans="1:6" s="1" customFormat="1" ht="23.25">
      <c r="A35" s="343">
        <v>8196</v>
      </c>
      <c r="B35" s="277" t="s">
        <v>579</v>
      </c>
      <c r="C35" s="352"/>
      <c r="D35" s="284">
        <f>E35+F35</f>
        <v>61157.4</v>
      </c>
      <c r="E35" s="339"/>
      <c r="F35" s="97">
        <v>61157.4</v>
      </c>
    </row>
    <row r="36" spans="1:6" s="1" customFormat="1" ht="22.5">
      <c r="A36" s="319">
        <v>8197</v>
      </c>
      <c r="B36" s="342" t="s">
        <v>717</v>
      </c>
      <c r="C36" s="344"/>
      <c r="D36" s="349" t="s">
        <v>884</v>
      </c>
      <c r="E36" s="360" t="s">
        <v>884</v>
      </c>
      <c r="F36" s="359" t="s">
        <v>884</v>
      </c>
    </row>
    <row r="37" spans="1:6" s="1" customFormat="1" ht="33.75" hidden="1">
      <c r="A37" s="319">
        <v>8198</v>
      </c>
      <c r="B37" s="346" t="s">
        <v>718</v>
      </c>
      <c r="C37" s="326"/>
      <c r="D37" s="349" t="s">
        <v>884</v>
      </c>
      <c r="E37" s="281"/>
      <c r="F37" s="97"/>
    </row>
    <row r="38" spans="1:6" s="1" customFormat="1" ht="45" hidden="1">
      <c r="A38" s="319">
        <v>8199</v>
      </c>
      <c r="B38" s="356" t="s">
        <v>841</v>
      </c>
      <c r="C38" s="326"/>
      <c r="D38" s="284">
        <f>E38+F38</f>
        <v>0</v>
      </c>
      <c r="E38" s="281">
        <f>Sheet4!E19-Sheet4!E23-Sheet5!E22-Sheet5!E26-Sheet5!E37-E42</f>
        <v>0</v>
      </c>
      <c r="F38" s="97">
        <v>0</v>
      </c>
    </row>
    <row r="39" spans="1:6" s="1" customFormat="1" ht="22.5" hidden="1">
      <c r="A39" s="319" t="s">
        <v>674</v>
      </c>
      <c r="B39" s="357" t="s">
        <v>719</v>
      </c>
      <c r="C39" s="326"/>
      <c r="D39" s="284">
        <f>F39</f>
        <v>0</v>
      </c>
      <c r="E39" s="360" t="s">
        <v>884</v>
      </c>
      <c r="F39" s="97"/>
    </row>
    <row r="40" spans="1:6" s="1" customFormat="1" ht="30" customHeight="1" hidden="1">
      <c r="A40" s="267">
        <v>8200</v>
      </c>
      <c r="B40" s="338" t="s">
        <v>842</v>
      </c>
      <c r="C40" s="325"/>
      <c r="D40" s="111">
        <f>E40+F40</f>
        <v>0</v>
      </c>
      <c r="E40" s="110">
        <f>E42</f>
        <v>0</v>
      </c>
      <c r="F40" s="97">
        <f>F42</f>
        <v>0</v>
      </c>
    </row>
    <row r="41" spans="1:6" s="1" customFormat="1" ht="12.75" hidden="1">
      <c r="A41" s="267"/>
      <c r="B41" s="272" t="s">
        <v>754</v>
      </c>
      <c r="C41" s="325"/>
      <c r="D41" s="111"/>
      <c r="E41" s="110"/>
      <c r="F41" s="97"/>
    </row>
    <row r="42" spans="1:6" s="1" customFormat="1" ht="22.5" hidden="1">
      <c r="A42" s="267">
        <v>8210</v>
      </c>
      <c r="B42" s="361" t="s">
        <v>675</v>
      </c>
      <c r="C42" s="325"/>
      <c r="D42" s="111">
        <f>E42+F42</f>
        <v>0</v>
      </c>
      <c r="E42" s="281">
        <f>E48</f>
        <v>0</v>
      </c>
      <c r="F42" s="97">
        <f>F44+F48</f>
        <v>0</v>
      </c>
    </row>
    <row r="43" spans="1:6" s="1" customFormat="1" ht="12.75" hidden="1">
      <c r="A43" s="266"/>
      <c r="B43" s="277" t="s">
        <v>754</v>
      </c>
      <c r="C43" s="325"/>
      <c r="D43" s="111"/>
      <c r="E43" s="281"/>
      <c r="F43" s="97"/>
    </row>
    <row r="44" spans="1:6" s="1" customFormat="1" ht="34.5" hidden="1">
      <c r="A44" s="267">
        <v>8211</v>
      </c>
      <c r="B44" s="275" t="s">
        <v>843</v>
      </c>
      <c r="C44" s="325"/>
      <c r="D44" s="111">
        <f>F44</f>
        <v>0</v>
      </c>
      <c r="E44" s="339" t="s">
        <v>884</v>
      </c>
      <c r="F44" s="97">
        <f>F46+F47</f>
        <v>0</v>
      </c>
    </row>
    <row r="45" spans="1:6" s="1" customFormat="1" ht="12.75" hidden="1">
      <c r="A45" s="267"/>
      <c r="B45" s="290" t="s">
        <v>755</v>
      </c>
      <c r="C45" s="325"/>
      <c r="D45" s="111"/>
      <c r="E45" s="339"/>
      <c r="F45" s="97"/>
    </row>
    <row r="46" spans="1:6" s="1" customFormat="1" ht="12.75" hidden="1">
      <c r="A46" s="267">
        <v>8212</v>
      </c>
      <c r="B46" s="276" t="s">
        <v>761</v>
      </c>
      <c r="C46" s="330" t="s">
        <v>765</v>
      </c>
      <c r="D46" s="111">
        <f>F46</f>
        <v>0</v>
      </c>
      <c r="E46" s="339" t="s">
        <v>884</v>
      </c>
      <c r="F46" s="97"/>
    </row>
    <row r="47" spans="1:6" s="1" customFormat="1" ht="12.75" hidden="1">
      <c r="A47" s="267">
        <v>8213</v>
      </c>
      <c r="B47" s="276" t="s">
        <v>757</v>
      </c>
      <c r="C47" s="330" t="s">
        <v>766</v>
      </c>
      <c r="D47" s="111">
        <f>F47</f>
        <v>0</v>
      </c>
      <c r="E47" s="339" t="s">
        <v>884</v>
      </c>
      <c r="F47" s="97"/>
    </row>
    <row r="48" spans="1:6" ht="23.25" hidden="1">
      <c r="A48" s="267">
        <v>8220</v>
      </c>
      <c r="B48" s="275" t="s">
        <v>844</v>
      </c>
      <c r="C48" s="327"/>
      <c r="D48" s="190">
        <f>E48+F48</f>
        <v>0</v>
      </c>
      <c r="E48" s="348">
        <f>E54</f>
        <v>0</v>
      </c>
      <c r="F48" s="199">
        <f>F50+F54</f>
        <v>0</v>
      </c>
    </row>
    <row r="49" spans="1:6" ht="12.75" hidden="1">
      <c r="A49" s="267"/>
      <c r="B49" s="290" t="s">
        <v>754</v>
      </c>
      <c r="C49" s="327"/>
      <c r="D49" s="190"/>
      <c r="E49" s="348"/>
      <c r="F49" s="199"/>
    </row>
    <row r="50" spans="1:6" ht="23.25" hidden="1">
      <c r="A50" s="267">
        <v>8221</v>
      </c>
      <c r="B50" s="275" t="s">
        <v>845</v>
      </c>
      <c r="C50" s="327"/>
      <c r="D50" s="190">
        <f>F50</f>
        <v>0</v>
      </c>
      <c r="E50" s="339" t="s">
        <v>884</v>
      </c>
      <c r="F50" s="199">
        <f>F52+F53</f>
        <v>0</v>
      </c>
    </row>
    <row r="51" spans="1:6" ht="12.75" hidden="1">
      <c r="A51" s="267"/>
      <c r="B51" s="290" t="s">
        <v>771</v>
      </c>
      <c r="C51" s="327"/>
      <c r="D51" s="190"/>
      <c r="E51" s="339"/>
      <c r="F51" s="199"/>
    </row>
    <row r="52" spans="1:6" ht="12.75" hidden="1">
      <c r="A52" s="266">
        <v>8222</v>
      </c>
      <c r="B52" s="277" t="s">
        <v>778</v>
      </c>
      <c r="C52" s="330" t="s">
        <v>767</v>
      </c>
      <c r="D52" s="190">
        <f>F52</f>
        <v>0</v>
      </c>
      <c r="E52" s="339" t="s">
        <v>884</v>
      </c>
      <c r="F52" s="199"/>
    </row>
    <row r="53" spans="1:6" ht="12.75" hidden="1">
      <c r="A53" s="266">
        <v>8230</v>
      </c>
      <c r="B53" s="277" t="s">
        <v>780</v>
      </c>
      <c r="C53" s="330" t="s">
        <v>768</v>
      </c>
      <c r="D53" s="190">
        <f>F53</f>
        <v>0</v>
      </c>
      <c r="E53" s="339" t="s">
        <v>884</v>
      </c>
      <c r="F53" s="199"/>
    </row>
    <row r="54" spans="1:6" ht="23.25" hidden="1">
      <c r="A54" s="266">
        <v>8240</v>
      </c>
      <c r="B54" s="275" t="s">
        <v>846</v>
      </c>
      <c r="C54" s="327"/>
      <c r="D54" s="190">
        <f>E54+F54</f>
        <v>0</v>
      </c>
      <c r="E54" s="348">
        <f>E56+E57</f>
        <v>0</v>
      </c>
      <c r="F54" s="348">
        <f>F56+F57</f>
        <v>0</v>
      </c>
    </row>
    <row r="55" spans="1:6" ht="12.75" hidden="1">
      <c r="A55" s="267"/>
      <c r="B55" s="290" t="s">
        <v>771</v>
      </c>
      <c r="C55" s="327"/>
      <c r="D55" s="190"/>
      <c r="E55" s="348"/>
      <c r="F55" s="199"/>
    </row>
    <row r="56" spans="1:6" ht="12.75" hidden="1">
      <c r="A56" s="266">
        <v>8241</v>
      </c>
      <c r="B56" s="277" t="s">
        <v>799</v>
      </c>
      <c r="C56" s="330" t="s">
        <v>767</v>
      </c>
      <c r="D56" s="190">
        <f>E56+F56</f>
        <v>0</v>
      </c>
      <c r="E56" s="189"/>
      <c r="F56" s="199"/>
    </row>
    <row r="57" spans="1:6" ht="13.5" hidden="1" thickBot="1">
      <c r="A57" s="303">
        <v>8250</v>
      </c>
      <c r="B57" s="337" t="s">
        <v>786</v>
      </c>
      <c r="C57" s="335" t="s">
        <v>768</v>
      </c>
      <c r="D57" s="324">
        <f>E57+F57</f>
        <v>0</v>
      </c>
      <c r="E57" s="323"/>
      <c r="F57" s="316"/>
    </row>
    <row r="58" ht="0.75" customHeight="1">
      <c r="C58" s="328"/>
    </row>
    <row r="59" ht="12.75" hidden="1">
      <c r="C59" s="328"/>
    </row>
    <row r="60" ht="12.75" hidden="1">
      <c r="C60" s="328"/>
    </row>
    <row r="61" ht="12.75" hidden="1">
      <c r="C61" s="328"/>
    </row>
    <row r="62" ht="12.75" hidden="1">
      <c r="C62" s="328"/>
    </row>
    <row r="63" ht="12.75" hidden="1">
      <c r="C63" s="328"/>
    </row>
    <row r="64" ht="12.75" hidden="1">
      <c r="C64" s="328"/>
    </row>
    <row r="65" ht="12.75" hidden="1">
      <c r="C65" s="328"/>
    </row>
    <row r="66" ht="12.75" hidden="1">
      <c r="C66" s="328"/>
    </row>
    <row r="67" ht="12.75" hidden="1">
      <c r="C67" s="328"/>
    </row>
    <row r="68" ht="12.75" hidden="1">
      <c r="C68" s="328"/>
    </row>
    <row r="69" ht="12.75" hidden="1">
      <c r="C69" s="328"/>
    </row>
    <row r="70" ht="12.75" hidden="1">
      <c r="C70" s="328"/>
    </row>
    <row r="71" ht="12.75" hidden="1">
      <c r="C71" s="328"/>
    </row>
    <row r="72" ht="12.75" hidden="1">
      <c r="C72" s="328"/>
    </row>
    <row r="73" ht="12.75">
      <c r="C73" s="328"/>
    </row>
    <row r="74" ht="12.75">
      <c r="C74" s="328"/>
    </row>
    <row r="75" ht="12.75">
      <c r="C75" s="328"/>
    </row>
    <row r="76" ht="12.75">
      <c r="C76" s="328"/>
    </row>
    <row r="77" ht="12.75">
      <c r="C77" s="328"/>
    </row>
    <row r="78" ht="12.75">
      <c r="C78" s="328"/>
    </row>
    <row r="79" ht="12.75">
      <c r="C79" s="328"/>
    </row>
    <row r="80" ht="12.75">
      <c r="C80" s="328"/>
    </row>
    <row r="81" ht="12.75">
      <c r="C81" s="328"/>
    </row>
    <row r="82" ht="12.75">
      <c r="C82" s="328"/>
    </row>
    <row r="83" ht="12.75">
      <c r="C83" s="328"/>
    </row>
    <row r="84" ht="12.75">
      <c r="C84" s="328"/>
    </row>
    <row r="85" ht="12.75">
      <c r="C85" s="328"/>
    </row>
    <row r="86" ht="12.75">
      <c r="C86" s="328"/>
    </row>
    <row r="87" ht="12.75">
      <c r="C87" s="328"/>
    </row>
    <row r="88" ht="12.75">
      <c r="C88" s="328"/>
    </row>
    <row r="89" ht="12.75">
      <c r="C89" s="328"/>
    </row>
    <row r="90" ht="12.75">
      <c r="C90" s="328"/>
    </row>
    <row r="91" ht="12.75">
      <c r="C91" s="328"/>
    </row>
    <row r="92" ht="12.75">
      <c r="C92" s="328"/>
    </row>
    <row r="93" ht="12.75">
      <c r="C93" s="328"/>
    </row>
    <row r="94" ht="12.75">
      <c r="C94" s="328"/>
    </row>
    <row r="95" ht="12.75">
      <c r="C95" s="328"/>
    </row>
    <row r="96" ht="12.75">
      <c r="C96" s="328"/>
    </row>
    <row r="97" ht="12.75">
      <c r="C97" s="328"/>
    </row>
    <row r="98" ht="12.75">
      <c r="C98" s="328"/>
    </row>
    <row r="99" ht="12.75">
      <c r="C99" s="328"/>
    </row>
    <row r="100" ht="12.75">
      <c r="C100" s="328"/>
    </row>
    <row r="101" ht="12.75">
      <c r="C101" s="328"/>
    </row>
    <row r="102" ht="12.75">
      <c r="C102" s="328"/>
    </row>
    <row r="103" ht="12.75">
      <c r="C103" s="328"/>
    </row>
    <row r="104" ht="12.75">
      <c r="C104" s="328"/>
    </row>
    <row r="105" ht="12.75">
      <c r="C105" s="328"/>
    </row>
    <row r="106" ht="12.75">
      <c r="C106" s="328"/>
    </row>
    <row r="107" ht="12.75">
      <c r="C107" s="328"/>
    </row>
    <row r="108" ht="12.75">
      <c r="C108" s="328"/>
    </row>
    <row r="109" ht="12.75">
      <c r="C109" s="328"/>
    </row>
    <row r="110" ht="12.75">
      <c r="C110" s="328"/>
    </row>
    <row r="111" ht="12.75">
      <c r="C111" s="328"/>
    </row>
    <row r="112" ht="12.75">
      <c r="C112" s="328"/>
    </row>
    <row r="113" ht="12.75">
      <c r="C113" s="328"/>
    </row>
    <row r="114" ht="12.75">
      <c r="C114" s="328"/>
    </row>
    <row r="115" ht="12.75">
      <c r="C115" s="328"/>
    </row>
    <row r="116" ht="12.75">
      <c r="C116" s="328"/>
    </row>
    <row r="117" ht="12.75">
      <c r="C117" s="328"/>
    </row>
    <row r="118" ht="12.75">
      <c r="C118" s="328"/>
    </row>
    <row r="119" ht="12.75">
      <c r="C119" s="328"/>
    </row>
    <row r="120" ht="12.75">
      <c r="C120" s="328"/>
    </row>
    <row r="121" ht="12.75">
      <c r="C121" s="328"/>
    </row>
    <row r="122" ht="12.75">
      <c r="C122" s="328"/>
    </row>
    <row r="123" ht="12.75">
      <c r="C123" s="328"/>
    </row>
    <row r="124" ht="12.75">
      <c r="C124" s="328"/>
    </row>
    <row r="125" ht="12.75">
      <c r="C125" s="328"/>
    </row>
    <row r="126" ht="12.75">
      <c r="C126" s="328"/>
    </row>
    <row r="127" ht="12.75">
      <c r="C127" s="328"/>
    </row>
    <row r="128" ht="12.75">
      <c r="C128" s="328"/>
    </row>
    <row r="129" ht="12.75">
      <c r="C129" s="328"/>
    </row>
    <row r="130" ht="12.75">
      <c r="C130" s="328"/>
    </row>
    <row r="131" ht="12.75">
      <c r="C131" s="328"/>
    </row>
    <row r="132" ht="12.75">
      <c r="C132" s="328"/>
    </row>
    <row r="133" ht="12.75">
      <c r="C133" s="328"/>
    </row>
    <row r="134" ht="12.75">
      <c r="C134" s="328"/>
    </row>
    <row r="135" ht="12.75">
      <c r="C135" s="328"/>
    </row>
    <row r="136" ht="12.75">
      <c r="C136" s="328"/>
    </row>
    <row r="137" ht="12.75">
      <c r="C137" s="328"/>
    </row>
    <row r="138" ht="12.75">
      <c r="C138" s="328"/>
    </row>
    <row r="139" ht="12.75">
      <c r="C139" s="328"/>
    </row>
    <row r="140" ht="12.75">
      <c r="C140" s="328"/>
    </row>
    <row r="141" ht="12.75">
      <c r="C141" s="328"/>
    </row>
    <row r="142" ht="12.75">
      <c r="C142" s="328"/>
    </row>
    <row r="143" ht="12.75">
      <c r="C143" s="328"/>
    </row>
    <row r="144" ht="12.75">
      <c r="C144" s="328"/>
    </row>
    <row r="145" ht="12.75">
      <c r="C145" s="328"/>
    </row>
    <row r="146" ht="12.75">
      <c r="C146" s="328"/>
    </row>
    <row r="147" ht="12.75">
      <c r="C147" s="328"/>
    </row>
    <row r="148" ht="12.75">
      <c r="C148" s="328"/>
    </row>
    <row r="149" ht="12.75">
      <c r="C149" s="328"/>
    </row>
    <row r="150" ht="12.75">
      <c r="C150" s="328"/>
    </row>
    <row r="151" ht="12.75">
      <c r="C151" s="328"/>
    </row>
    <row r="152" ht="12.75">
      <c r="C152" s="328"/>
    </row>
    <row r="153" ht="12.75">
      <c r="C153" s="328"/>
    </row>
    <row r="154" ht="12.75">
      <c r="C154" s="328"/>
    </row>
    <row r="155" ht="12.75">
      <c r="C155" s="328"/>
    </row>
    <row r="156" ht="12.75">
      <c r="C156" s="328"/>
    </row>
    <row r="157" ht="12.75">
      <c r="C157" s="328"/>
    </row>
    <row r="158" ht="12.75">
      <c r="C158" s="328"/>
    </row>
    <row r="159" ht="12.75">
      <c r="C159" s="328"/>
    </row>
    <row r="160" ht="12.75">
      <c r="C160" s="328"/>
    </row>
    <row r="161" ht="12.75">
      <c r="C161" s="328"/>
    </row>
    <row r="162" ht="12.75">
      <c r="C162" s="328"/>
    </row>
    <row r="163" ht="12.75">
      <c r="C163" s="328"/>
    </row>
    <row r="164" ht="12.75">
      <c r="C164" s="328"/>
    </row>
    <row r="165" ht="12.75">
      <c r="C165" s="328"/>
    </row>
    <row r="166" ht="12.75">
      <c r="C166" s="328"/>
    </row>
    <row r="167" ht="12.75">
      <c r="C167" s="328"/>
    </row>
    <row r="168" ht="12.75">
      <c r="C168" s="328"/>
    </row>
    <row r="169" ht="12.75">
      <c r="C169" s="328"/>
    </row>
    <row r="170" ht="12.75">
      <c r="C170" s="328"/>
    </row>
    <row r="171" ht="12.75">
      <c r="C171" s="328"/>
    </row>
    <row r="172" ht="12.75">
      <c r="C172" s="328"/>
    </row>
    <row r="173" ht="12.75">
      <c r="C173" s="328"/>
    </row>
    <row r="174" ht="12.75">
      <c r="C174" s="328"/>
    </row>
    <row r="175" ht="12.75">
      <c r="C175" s="328"/>
    </row>
    <row r="176" ht="12.75">
      <c r="C176" s="328"/>
    </row>
    <row r="177" ht="12.75">
      <c r="C177" s="328"/>
    </row>
    <row r="178" ht="12.75">
      <c r="C178" s="328"/>
    </row>
    <row r="179" ht="12.75">
      <c r="C179" s="328"/>
    </row>
    <row r="180" ht="12.75">
      <c r="C180" s="328"/>
    </row>
    <row r="181" ht="12.75">
      <c r="C181" s="328"/>
    </row>
    <row r="182" ht="12.75">
      <c r="C182" s="328"/>
    </row>
    <row r="183" ht="12.75">
      <c r="C183" s="328"/>
    </row>
    <row r="184" ht="12.75">
      <c r="C184" s="328"/>
    </row>
    <row r="185" ht="12.75">
      <c r="C185" s="328"/>
    </row>
    <row r="186" ht="12.75">
      <c r="C186" s="328"/>
    </row>
    <row r="187" ht="12.75">
      <c r="C187" s="328"/>
    </row>
    <row r="188" ht="12.75">
      <c r="C188" s="328"/>
    </row>
    <row r="189" ht="12.75">
      <c r="C189" s="328"/>
    </row>
    <row r="190" ht="12.75">
      <c r="C190" s="328"/>
    </row>
    <row r="191" ht="12.75">
      <c r="C191" s="328"/>
    </row>
    <row r="192" ht="12.75">
      <c r="C192" s="328"/>
    </row>
    <row r="193" ht="12.75">
      <c r="C193" s="328"/>
    </row>
    <row r="194" ht="12.75">
      <c r="C194" s="328"/>
    </row>
    <row r="195" ht="12.75">
      <c r="C195" s="328"/>
    </row>
    <row r="196" ht="12.75">
      <c r="C196" s="328"/>
    </row>
    <row r="197" ht="12.75">
      <c r="C197" s="328"/>
    </row>
    <row r="198" ht="12.75">
      <c r="C198" s="328"/>
    </row>
    <row r="199" ht="12.75">
      <c r="C199" s="328"/>
    </row>
    <row r="200" ht="12.75">
      <c r="C200" s="328"/>
    </row>
    <row r="201" ht="12.75">
      <c r="C201" s="328"/>
    </row>
    <row r="202" ht="12.75">
      <c r="C202" s="328"/>
    </row>
    <row r="203" ht="12.75">
      <c r="C203" s="328"/>
    </row>
    <row r="204" ht="12.75">
      <c r="C204" s="328"/>
    </row>
    <row r="205" ht="12.75">
      <c r="C205" s="328"/>
    </row>
    <row r="206" ht="12.75">
      <c r="C206" s="328"/>
    </row>
    <row r="207" ht="12.75">
      <c r="C207" s="328"/>
    </row>
    <row r="208" ht="12.75">
      <c r="C208" s="328"/>
    </row>
    <row r="209" ht="12.75">
      <c r="C209" s="328"/>
    </row>
    <row r="210" ht="12.75">
      <c r="C210" s="328"/>
    </row>
    <row r="211" ht="12.75">
      <c r="C211" s="328"/>
    </row>
    <row r="212" ht="12.75">
      <c r="C212" s="328"/>
    </row>
    <row r="213" ht="12.75">
      <c r="C213" s="328"/>
    </row>
    <row r="214" ht="12.75">
      <c r="C214" s="328"/>
    </row>
    <row r="215" ht="12.75">
      <c r="C215" s="328"/>
    </row>
    <row r="216" ht="12.75">
      <c r="C216" s="328"/>
    </row>
    <row r="217" ht="12.75">
      <c r="C217" s="328"/>
    </row>
    <row r="218" ht="12.75">
      <c r="C218" s="328"/>
    </row>
    <row r="219" ht="12.75">
      <c r="C219" s="328"/>
    </row>
    <row r="220" ht="12.75">
      <c r="C220" s="328"/>
    </row>
    <row r="221" ht="12.75">
      <c r="C221" s="328"/>
    </row>
    <row r="222" ht="12.75">
      <c r="C222" s="328"/>
    </row>
    <row r="223" ht="12.75">
      <c r="C223" s="328"/>
    </row>
    <row r="224" ht="12.75">
      <c r="C224" s="328"/>
    </row>
  </sheetData>
  <sheetProtection/>
  <mergeCells count="3">
    <mergeCell ref="D2:D3"/>
    <mergeCell ref="E2:F2"/>
    <mergeCell ref="A2:A3"/>
  </mergeCells>
  <printOptions/>
  <pageMargins left="0.41" right="0.25" top="0.24" bottom="0.34" header="0.17" footer="0.16"/>
  <pageSetup firstPageNumber="22" useFirstPageNumber="1" horizontalDpi="1200" verticalDpi="12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72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5.140625" style="6" customWidth="1"/>
    <col min="2" max="2" width="6.421875" style="7" customWidth="1"/>
    <col min="3" max="3" width="6.28125" style="8" customWidth="1"/>
    <col min="4" max="4" width="5.7109375" style="9" customWidth="1"/>
    <col min="5" max="5" width="41.8515625" style="27" customWidth="1"/>
    <col min="6" max="6" width="47.57421875" style="14" hidden="1" customWidth="1"/>
    <col min="7" max="7" width="11.57421875" style="10" customWidth="1"/>
    <col min="8" max="8" width="13.28125" style="10" customWidth="1"/>
    <col min="9" max="9" width="13.140625" style="10" customWidth="1"/>
    <col min="10" max="10" width="12.28125" style="10" bestFit="1" customWidth="1"/>
    <col min="11" max="11" width="12.7109375" style="10" customWidth="1"/>
    <col min="12" max="12" width="11.421875" style="10" bestFit="1" customWidth="1"/>
    <col min="13" max="13" width="12.140625" style="10" customWidth="1"/>
    <col min="14" max="14" width="11.140625" style="10" customWidth="1"/>
    <col min="15" max="15" width="10.57421875" style="10" customWidth="1"/>
    <col min="16" max="16" width="11.421875" style="10" customWidth="1"/>
    <col min="17" max="18" width="9.140625" style="10" customWidth="1"/>
    <col min="19" max="19" width="9.00390625" style="10" customWidth="1"/>
    <col min="20" max="20" width="11.7109375" style="10" customWidth="1"/>
    <col min="21" max="21" width="10.28125" style="10" customWidth="1"/>
    <col min="22" max="24" width="9.140625" style="10" customWidth="1"/>
    <col min="25" max="25" width="12.00390625" style="10" customWidth="1"/>
    <col min="26" max="26" width="12.7109375" style="10" customWidth="1"/>
    <col min="27" max="16384" width="9.140625" style="10" customWidth="1"/>
  </cols>
  <sheetData>
    <row r="1" spans="1:9" ht="17.25">
      <c r="A1" s="596" t="s">
        <v>848</v>
      </c>
      <c r="B1" s="596"/>
      <c r="C1" s="596"/>
      <c r="D1" s="596"/>
      <c r="E1" s="596"/>
      <c r="F1" s="596"/>
      <c r="G1" s="596"/>
      <c r="H1" s="596"/>
      <c r="I1" s="596"/>
    </row>
    <row r="2" spans="1:9" ht="36" customHeight="1">
      <c r="A2" s="597" t="s">
        <v>849</v>
      </c>
      <c r="B2" s="597"/>
      <c r="C2" s="597"/>
      <c r="D2" s="597"/>
      <c r="E2" s="597"/>
      <c r="F2" s="597"/>
      <c r="G2" s="597"/>
      <c r="H2" s="597"/>
      <c r="I2" s="597"/>
    </row>
    <row r="3" spans="1:7" ht="15">
      <c r="A3" s="86" t="s">
        <v>860</v>
      </c>
      <c r="B3" s="88"/>
      <c r="C3" s="89"/>
      <c r="D3" s="89"/>
      <c r="E3" s="90"/>
      <c r="F3" s="86"/>
      <c r="G3" s="86"/>
    </row>
    <row r="4" spans="2:9" ht="15" thickBot="1">
      <c r="B4" s="11"/>
      <c r="C4" s="12"/>
      <c r="D4" s="12"/>
      <c r="E4" s="13"/>
      <c r="H4" s="598" t="s">
        <v>862</v>
      </c>
      <c r="I4" s="598"/>
    </row>
    <row r="5" spans="1:9" s="15" customFormat="1" ht="15" thickBot="1">
      <c r="A5" s="599" t="s">
        <v>857</v>
      </c>
      <c r="B5" s="607" t="s">
        <v>575</v>
      </c>
      <c r="C5" s="609" t="s">
        <v>102</v>
      </c>
      <c r="D5" s="610" t="s">
        <v>103</v>
      </c>
      <c r="E5" s="601" t="s">
        <v>410</v>
      </c>
      <c r="F5" s="603" t="s">
        <v>101</v>
      </c>
      <c r="G5" s="605" t="s">
        <v>863</v>
      </c>
      <c r="H5" s="594" t="s">
        <v>968</v>
      </c>
      <c r="I5" s="595"/>
    </row>
    <row r="6" spans="1:9" s="16" customFormat="1" ht="48" customHeight="1" thickBot="1">
      <c r="A6" s="600"/>
      <c r="B6" s="628"/>
      <c r="C6" s="628"/>
      <c r="D6" s="629"/>
      <c r="E6" s="602"/>
      <c r="F6" s="604"/>
      <c r="G6" s="630"/>
      <c r="H6" s="171" t="s">
        <v>92</v>
      </c>
      <c r="I6" s="172" t="s">
        <v>93</v>
      </c>
    </row>
    <row r="7" spans="1:9" s="92" customFormat="1" ht="15" thickBot="1">
      <c r="A7" s="149">
        <v>1</v>
      </c>
      <c r="B7" s="150">
        <v>2</v>
      </c>
      <c r="C7" s="150">
        <v>3</v>
      </c>
      <c r="D7" s="151">
        <v>4</v>
      </c>
      <c r="E7" s="152">
        <v>5</v>
      </c>
      <c r="F7" s="153"/>
      <c r="G7" s="152">
        <v>6</v>
      </c>
      <c r="H7" s="154">
        <v>7</v>
      </c>
      <c r="I7" s="155">
        <v>8</v>
      </c>
    </row>
    <row r="8" spans="1:12" s="162" customFormat="1" ht="27" customHeight="1" thickBot="1">
      <c r="A8" s="173">
        <v>2000</v>
      </c>
      <c r="B8" s="174" t="s">
        <v>104</v>
      </c>
      <c r="C8" s="175" t="s">
        <v>105</v>
      </c>
      <c r="D8" s="176" t="s">
        <v>105</v>
      </c>
      <c r="E8" s="177" t="s">
        <v>591</v>
      </c>
      <c r="F8" s="178"/>
      <c r="G8" s="534">
        <f>H8+I8-Sheet1!F137</f>
        <v>2849321.7</v>
      </c>
      <c r="H8" s="534">
        <f>H9+H124+H154+H210+H340+H378+H418+H492+H575+H649+H708</f>
        <v>1625793.2000000002</v>
      </c>
      <c r="I8" s="534">
        <f>I9+I124+I154+I210+I340+I378+I418+I492+I575+I649+I708</f>
        <v>1500200.6</v>
      </c>
      <c r="J8" s="531"/>
      <c r="K8" s="531"/>
      <c r="L8" s="531"/>
    </row>
    <row r="9" spans="1:12" s="161" customFormat="1" ht="27" customHeight="1">
      <c r="A9" s="163">
        <v>2100</v>
      </c>
      <c r="B9" s="58" t="s">
        <v>910</v>
      </c>
      <c r="C9" s="59">
        <v>0</v>
      </c>
      <c r="D9" s="116">
        <v>0</v>
      </c>
      <c r="E9" s="148" t="s">
        <v>592</v>
      </c>
      <c r="F9" s="164" t="s">
        <v>106</v>
      </c>
      <c r="G9" s="510">
        <f>H9+I9</f>
        <v>1652663.9</v>
      </c>
      <c r="H9" s="509">
        <f>H11</f>
        <v>644975.2</v>
      </c>
      <c r="I9" s="509">
        <f>I11</f>
        <v>1007688.7</v>
      </c>
      <c r="L9" s="586"/>
    </row>
    <row r="10" spans="1:12" ht="27" customHeight="1">
      <c r="A10" s="128"/>
      <c r="B10" s="58"/>
      <c r="C10" s="59"/>
      <c r="D10" s="116"/>
      <c r="E10" s="121" t="s">
        <v>754</v>
      </c>
      <c r="F10" s="17"/>
      <c r="G10" s="144"/>
      <c r="H10" s="140"/>
      <c r="I10" s="129"/>
      <c r="L10" s="541"/>
    </row>
    <row r="11" spans="1:9" s="19" customFormat="1" ht="27" customHeight="1">
      <c r="A11" s="130">
        <v>2110</v>
      </c>
      <c r="B11" s="58" t="s">
        <v>910</v>
      </c>
      <c r="C11" s="60">
        <v>1</v>
      </c>
      <c r="D11" s="117">
        <v>0</v>
      </c>
      <c r="E11" s="122" t="s">
        <v>576</v>
      </c>
      <c r="F11" s="18" t="s">
        <v>107</v>
      </c>
      <c r="G11" s="572">
        <f>H11+I11</f>
        <v>1652663.9</v>
      </c>
      <c r="H11" s="498">
        <f>H13+H53+H63+H77+H83+H90+H107+H113</f>
        <v>644975.2</v>
      </c>
      <c r="I11" s="498">
        <f>I13+I53+I63+I77+I83+I90+I107+I113</f>
        <v>1007688.7</v>
      </c>
    </row>
    <row r="12" spans="1:9" s="19" customFormat="1" ht="27" customHeight="1">
      <c r="A12" s="130"/>
      <c r="B12" s="58"/>
      <c r="C12" s="60"/>
      <c r="D12" s="117"/>
      <c r="E12" s="121" t="s">
        <v>755</v>
      </c>
      <c r="F12" s="18"/>
      <c r="G12" s="514"/>
      <c r="H12" s="498"/>
      <c r="I12" s="500"/>
    </row>
    <row r="13" spans="1:13" ht="27" customHeight="1">
      <c r="A13" s="130">
        <v>2111</v>
      </c>
      <c r="B13" s="61" t="s">
        <v>910</v>
      </c>
      <c r="C13" s="62">
        <v>1</v>
      </c>
      <c r="D13" s="118">
        <v>1</v>
      </c>
      <c r="E13" s="121" t="s">
        <v>580</v>
      </c>
      <c r="F13" s="20" t="s">
        <v>108</v>
      </c>
      <c r="G13" s="507">
        <f>H13+I13</f>
        <v>609265.4999999999</v>
      </c>
      <c r="H13" s="502">
        <f>SUM(H15:H52)</f>
        <v>598095.8999999999</v>
      </c>
      <c r="I13" s="502">
        <f>SUM(I15:I41)</f>
        <v>11169.6</v>
      </c>
      <c r="L13" s="541"/>
      <c r="M13" s="541"/>
    </row>
    <row r="14" spans="1:9" ht="27" customHeight="1">
      <c r="A14" s="130"/>
      <c r="B14" s="61"/>
      <c r="C14" s="62"/>
      <c r="D14" s="118"/>
      <c r="E14" s="121" t="s">
        <v>850</v>
      </c>
      <c r="F14" s="20"/>
      <c r="G14" s="146"/>
      <c r="H14" s="142"/>
      <c r="I14" s="132"/>
    </row>
    <row r="15" spans="1:13" ht="12.75" customHeight="1">
      <c r="A15" s="130"/>
      <c r="B15" s="61"/>
      <c r="C15" s="62"/>
      <c r="D15" s="118"/>
      <c r="E15" s="121" t="s">
        <v>245</v>
      </c>
      <c r="F15" s="20"/>
      <c r="G15" s="507">
        <f>H15+I15</f>
        <v>447778.6</v>
      </c>
      <c r="H15" s="502">
        <v>447778.6</v>
      </c>
      <c r="I15" s="132"/>
      <c r="K15" s="541"/>
      <c r="L15" s="541"/>
      <c r="M15" s="541"/>
    </row>
    <row r="16" spans="1:13" ht="17.25" customHeight="1">
      <c r="A16" s="130"/>
      <c r="B16" s="61"/>
      <c r="C16" s="62"/>
      <c r="D16" s="118"/>
      <c r="E16" s="121" t="s">
        <v>582</v>
      </c>
      <c r="F16" s="20"/>
      <c r="G16" s="507">
        <f>H16+I16</f>
        <v>40240</v>
      </c>
      <c r="H16" s="502">
        <v>40240</v>
      </c>
      <c r="I16" s="132"/>
      <c r="K16" s="541"/>
      <c r="L16" s="541"/>
      <c r="M16" s="541"/>
    </row>
    <row r="17" spans="1:13" ht="15" customHeight="1">
      <c r="A17" s="130"/>
      <c r="B17" s="61"/>
      <c r="C17" s="62"/>
      <c r="D17" s="118"/>
      <c r="E17" s="121" t="s">
        <v>158</v>
      </c>
      <c r="F17" s="20"/>
      <c r="G17" s="507">
        <f aca="true" t="shared" si="0" ref="G17:G51">H17+I17</f>
        <v>24635</v>
      </c>
      <c r="H17" s="502">
        <f>24235+400</f>
        <v>24635</v>
      </c>
      <c r="I17" s="132"/>
      <c r="K17" s="541"/>
      <c r="L17" s="541"/>
      <c r="M17" s="541"/>
    </row>
    <row r="18" spans="1:13" ht="12.75" customHeight="1">
      <c r="A18" s="130"/>
      <c r="B18" s="61"/>
      <c r="C18" s="62"/>
      <c r="D18" s="118"/>
      <c r="E18" s="121" t="s">
        <v>1001</v>
      </c>
      <c r="F18" s="20"/>
      <c r="G18" s="507">
        <f t="shared" si="0"/>
        <v>2000</v>
      </c>
      <c r="H18" s="502">
        <v>2000</v>
      </c>
      <c r="I18" s="132"/>
      <c r="K18" s="541"/>
      <c r="L18" s="541"/>
      <c r="M18" s="541"/>
    </row>
    <row r="19" spans="1:13" ht="12.75" customHeight="1">
      <c r="A19" s="130"/>
      <c r="B19" s="61"/>
      <c r="C19" s="62"/>
      <c r="D19" s="118"/>
      <c r="E19" s="121" t="s">
        <v>1002</v>
      </c>
      <c r="F19" s="20"/>
      <c r="G19" s="507">
        <f t="shared" si="0"/>
        <v>2900</v>
      </c>
      <c r="H19" s="502">
        <v>2900</v>
      </c>
      <c r="I19" s="132"/>
      <c r="K19" s="541"/>
      <c r="L19" s="541"/>
      <c r="M19" s="541"/>
    </row>
    <row r="20" spans="1:13" ht="13.5" customHeight="1">
      <c r="A20" s="130"/>
      <c r="B20" s="61"/>
      <c r="C20" s="62"/>
      <c r="D20" s="118"/>
      <c r="E20" s="121" t="s">
        <v>824</v>
      </c>
      <c r="F20" s="20"/>
      <c r="G20" s="507">
        <f t="shared" si="0"/>
        <v>1213.1</v>
      </c>
      <c r="H20" s="502">
        <v>1213.1</v>
      </c>
      <c r="I20" s="132"/>
      <c r="K20" s="541"/>
      <c r="L20" s="541"/>
      <c r="M20" s="541"/>
    </row>
    <row r="21" spans="1:13" ht="12.75" customHeight="1">
      <c r="A21" s="130"/>
      <c r="B21" s="61"/>
      <c r="C21" s="62"/>
      <c r="D21" s="118"/>
      <c r="E21" s="121" t="s">
        <v>411</v>
      </c>
      <c r="F21" s="20"/>
      <c r="G21" s="507">
        <f t="shared" si="0"/>
        <v>500</v>
      </c>
      <c r="H21" s="502">
        <v>500</v>
      </c>
      <c r="I21" s="132"/>
      <c r="K21" s="541"/>
      <c r="L21" s="541"/>
      <c r="M21" s="541"/>
    </row>
    <row r="22" spans="1:13" ht="12" customHeight="1">
      <c r="A22" s="130"/>
      <c r="B22" s="61"/>
      <c r="C22" s="62"/>
      <c r="D22" s="118"/>
      <c r="E22" s="121" t="s">
        <v>246</v>
      </c>
      <c r="F22" s="20"/>
      <c r="G22" s="507">
        <f t="shared" si="0"/>
        <v>1117</v>
      </c>
      <c r="H22" s="502">
        <v>1117</v>
      </c>
      <c r="I22" s="132"/>
      <c r="K22" s="541"/>
      <c r="L22" s="541"/>
      <c r="M22" s="541"/>
    </row>
    <row r="23" spans="1:13" ht="13.5" customHeight="1">
      <c r="A23" s="130"/>
      <c r="B23" s="61"/>
      <c r="C23" s="62"/>
      <c r="D23" s="118"/>
      <c r="E23" s="121" t="s">
        <v>1003</v>
      </c>
      <c r="F23" s="20"/>
      <c r="G23" s="507">
        <f t="shared" si="0"/>
        <v>1000</v>
      </c>
      <c r="H23" s="502">
        <v>1000</v>
      </c>
      <c r="I23" s="132"/>
      <c r="K23" s="541"/>
      <c r="L23" s="541"/>
      <c r="M23" s="541"/>
    </row>
    <row r="24" spans="1:13" ht="12" customHeight="1">
      <c r="A24" s="130"/>
      <c r="B24" s="61"/>
      <c r="C24" s="62"/>
      <c r="D24" s="118"/>
      <c r="E24" s="121" t="s">
        <v>160</v>
      </c>
      <c r="F24" s="20"/>
      <c r="G24" s="507">
        <f t="shared" si="0"/>
        <v>2727</v>
      </c>
      <c r="H24" s="502">
        <v>2727</v>
      </c>
      <c r="I24" s="132"/>
      <c r="K24" s="541"/>
      <c r="L24" s="541"/>
      <c r="M24" s="541"/>
    </row>
    <row r="25" spans="1:13" ht="12.75" customHeight="1">
      <c r="A25" s="130"/>
      <c r="B25" s="61"/>
      <c r="C25" s="62"/>
      <c r="D25" s="118"/>
      <c r="E25" s="121" t="s">
        <v>1004</v>
      </c>
      <c r="F25" s="20"/>
      <c r="G25" s="507">
        <f t="shared" si="0"/>
        <v>500</v>
      </c>
      <c r="H25" s="502">
        <v>500</v>
      </c>
      <c r="I25" s="132"/>
      <c r="K25" s="541"/>
      <c r="L25" s="541"/>
      <c r="M25" s="541"/>
    </row>
    <row r="26" spans="1:13" ht="15" customHeight="1">
      <c r="A26" s="130"/>
      <c r="B26" s="61"/>
      <c r="C26" s="62"/>
      <c r="D26" s="118"/>
      <c r="E26" s="121" t="s">
        <v>851</v>
      </c>
      <c r="F26" s="20"/>
      <c r="G26" s="507">
        <f t="shared" si="0"/>
        <v>1000</v>
      </c>
      <c r="H26" s="502">
        <v>1000</v>
      </c>
      <c r="I26" s="132"/>
      <c r="K26" s="541"/>
      <c r="L26" s="541"/>
      <c r="M26" s="541"/>
    </row>
    <row r="27" spans="1:13" ht="14.25" customHeight="1">
      <c r="A27" s="130"/>
      <c r="B27" s="61"/>
      <c r="C27" s="62"/>
      <c r="D27" s="118"/>
      <c r="E27" s="121" t="s">
        <v>1005</v>
      </c>
      <c r="F27" s="20"/>
      <c r="G27" s="507">
        <f t="shared" si="0"/>
        <v>2975</v>
      </c>
      <c r="H27" s="502">
        <v>2975</v>
      </c>
      <c r="I27" s="132"/>
      <c r="K27" s="541"/>
      <c r="L27" s="541"/>
      <c r="M27" s="541"/>
    </row>
    <row r="28" spans="1:13" ht="14.25" customHeight="1">
      <c r="A28" s="130"/>
      <c r="B28" s="61"/>
      <c r="C28" s="62"/>
      <c r="D28" s="118"/>
      <c r="E28" s="121" t="s">
        <v>159</v>
      </c>
      <c r="F28" s="20"/>
      <c r="G28" s="507">
        <f t="shared" si="0"/>
        <v>2025</v>
      </c>
      <c r="H28" s="502">
        <v>2025</v>
      </c>
      <c r="I28" s="132"/>
      <c r="K28" s="541"/>
      <c r="L28" s="541"/>
      <c r="M28" s="541"/>
    </row>
    <row r="29" spans="1:13" ht="12.75" customHeight="1">
      <c r="A29" s="130"/>
      <c r="B29" s="61"/>
      <c r="C29" s="62"/>
      <c r="D29" s="118"/>
      <c r="E29" s="121" t="s">
        <v>583</v>
      </c>
      <c r="F29" s="20"/>
      <c r="G29" s="507">
        <f t="shared" si="0"/>
        <v>3000</v>
      </c>
      <c r="H29" s="502">
        <v>3000</v>
      </c>
      <c r="I29" s="132"/>
      <c r="K29" s="541"/>
      <c r="L29" s="541"/>
      <c r="M29" s="541"/>
    </row>
    <row r="30" spans="1:13" ht="12" customHeight="1">
      <c r="A30" s="130"/>
      <c r="B30" s="61"/>
      <c r="C30" s="62"/>
      <c r="D30" s="118"/>
      <c r="E30" s="121" t="s">
        <v>1036</v>
      </c>
      <c r="F30" s="20"/>
      <c r="G30" s="507">
        <f t="shared" si="0"/>
        <v>5000</v>
      </c>
      <c r="H30" s="502">
        <v>5000</v>
      </c>
      <c r="I30" s="132"/>
      <c r="K30" s="541"/>
      <c r="L30" s="541"/>
      <c r="M30" s="541"/>
    </row>
    <row r="31" spans="1:13" ht="23.25" customHeight="1">
      <c r="A31" s="130"/>
      <c r="B31" s="61"/>
      <c r="C31" s="62"/>
      <c r="D31" s="118"/>
      <c r="E31" s="121" t="s">
        <v>1037</v>
      </c>
      <c r="F31" s="20"/>
      <c r="G31" s="507">
        <f t="shared" si="0"/>
        <v>2799</v>
      </c>
      <c r="H31" s="502">
        <f>2299+500</f>
        <v>2799</v>
      </c>
      <c r="I31" s="501">
        <v>0</v>
      </c>
      <c r="K31" s="541"/>
      <c r="L31" s="541"/>
      <c r="M31" s="541"/>
    </row>
    <row r="32" spans="1:13" ht="15" customHeight="1">
      <c r="A32" s="130"/>
      <c r="B32" s="61"/>
      <c r="C32" s="62"/>
      <c r="D32" s="118"/>
      <c r="E32" s="121" t="s">
        <v>247</v>
      </c>
      <c r="F32" s="20"/>
      <c r="G32" s="507">
        <f t="shared" si="0"/>
        <v>6244.6</v>
      </c>
      <c r="H32" s="502">
        <v>6244.6</v>
      </c>
      <c r="I32" s="132"/>
      <c r="K32" s="541"/>
      <c r="L32" s="541"/>
      <c r="M32" s="541"/>
    </row>
    <row r="33" spans="1:13" ht="15" customHeight="1">
      <c r="A33" s="130"/>
      <c r="B33" s="61"/>
      <c r="C33" s="62"/>
      <c r="D33" s="118"/>
      <c r="E33" s="121" t="s">
        <v>584</v>
      </c>
      <c r="F33" s="20"/>
      <c r="G33" s="507">
        <f t="shared" si="0"/>
        <v>11908.6</v>
      </c>
      <c r="H33" s="502">
        <f>10408.6+1500</f>
        <v>11908.6</v>
      </c>
      <c r="I33" s="132"/>
      <c r="K33" s="541"/>
      <c r="L33" s="541"/>
      <c r="M33" s="541"/>
    </row>
    <row r="34" spans="1:13" ht="15" customHeight="1">
      <c r="A34" s="130"/>
      <c r="B34" s="61"/>
      <c r="C34" s="62"/>
      <c r="D34" s="118"/>
      <c r="E34" s="121" t="s">
        <v>585</v>
      </c>
      <c r="F34" s="20"/>
      <c r="G34" s="507">
        <f t="shared" si="0"/>
        <v>3113.2</v>
      </c>
      <c r="H34" s="502">
        <f>2113.2+1000</f>
        <v>3113.2</v>
      </c>
      <c r="I34" s="132"/>
      <c r="K34" s="541"/>
      <c r="L34" s="541"/>
      <c r="M34" s="541"/>
    </row>
    <row r="35" spans="1:13" ht="15" customHeight="1">
      <c r="A35" s="130"/>
      <c r="B35" s="61"/>
      <c r="C35" s="62"/>
      <c r="D35" s="118"/>
      <c r="E35" s="121" t="s">
        <v>586</v>
      </c>
      <c r="F35" s="20"/>
      <c r="G35" s="507">
        <f t="shared" si="0"/>
        <v>10390.4</v>
      </c>
      <c r="H35" s="502">
        <v>10390.4</v>
      </c>
      <c r="I35" s="132"/>
      <c r="K35" s="541"/>
      <c r="L35" s="541"/>
      <c r="M35" s="541"/>
    </row>
    <row r="36" spans="1:13" ht="15" customHeight="1">
      <c r="A36" s="130"/>
      <c r="B36" s="61"/>
      <c r="C36" s="62"/>
      <c r="D36" s="118"/>
      <c r="E36" s="121" t="s">
        <v>1035</v>
      </c>
      <c r="F36" s="20"/>
      <c r="G36" s="507">
        <f t="shared" si="0"/>
        <v>25000</v>
      </c>
      <c r="H36" s="502">
        <v>25000</v>
      </c>
      <c r="I36" s="132"/>
      <c r="K36" s="541"/>
      <c r="L36" s="541"/>
      <c r="M36" s="541"/>
    </row>
    <row r="37" spans="1:13" ht="15" customHeight="1">
      <c r="A37" s="130"/>
      <c r="B37" s="61"/>
      <c r="C37" s="62"/>
      <c r="D37" s="118"/>
      <c r="E37" s="121" t="s">
        <v>588</v>
      </c>
      <c r="F37" s="20"/>
      <c r="G37" s="507">
        <f t="shared" si="0"/>
        <v>10.4</v>
      </c>
      <c r="H37" s="502">
        <v>10.4</v>
      </c>
      <c r="I37" s="132"/>
      <c r="K37" s="541"/>
      <c r="L37" s="541"/>
      <c r="M37" s="541"/>
    </row>
    <row r="38" spans="1:13" ht="15" customHeight="1">
      <c r="A38" s="130"/>
      <c r="B38" s="61"/>
      <c r="C38" s="62"/>
      <c r="D38" s="118"/>
      <c r="E38" s="121" t="s">
        <v>589</v>
      </c>
      <c r="F38" s="20"/>
      <c r="G38" s="507">
        <f t="shared" si="0"/>
        <v>19</v>
      </c>
      <c r="H38" s="502">
        <v>19</v>
      </c>
      <c r="I38" s="132"/>
      <c r="K38" s="541"/>
      <c r="L38" s="541"/>
      <c r="M38" s="541"/>
    </row>
    <row r="39" spans="1:13" ht="15" customHeight="1">
      <c r="A39" s="130"/>
      <c r="B39" s="61"/>
      <c r="C39" s="62"/>
      <c r="D39" s="118"/>
      <c r="E39" s="121" t="s">
        <v>1006</v>
      </c>
      <c r="F39" s="20"/>
      <c r="G39" s="507">
        <f t="shared" si="0"/>
        <v>6862</v>
      </c>
      <c r="H39" s="502"/>
      <c r="I39" s="132">
        <v>6862</v>
      </c>
      <c r="K39" s="541"/>
      <c r="L39" s="541"/>
      <c r="M39" s="541"/>
    </row>
    <row r="40" spans="1:13" ht="15" customHeight="1">
      <c r="A40" s="130"/>
      <c r="B40" s="61"/>
      <c r="C40" s="62"/>
      <c r="D40" s="118"/>
      <c r="E40" s="121" t="s">
        <v>1039</v>
      </c>
      <c r="F40" s="20"/>
      <c r="G40" s="507"/>
      <c r="H40" s="502"/>
      <c r="I40" s="132">
        <v>2228</v>
      </c>
      <c r="K40" s="541"/>
      <c r="L40" s="541"/>
      <c r="M40" s="541"/>
    </row>
    <row r="41" spans="1:13" ht="15" customHeight="1">
      <c r="A41" s="130"/>
      <c r="B41" s="61"/>
      <c r="C41" s="62"/>
      <c r="D41" s="118"/>
      <c r="E41" s="121" t="s">
        <v>1040</v>
      </c>
      <c r="F41" s="20"/>
      <c r="G41" s="507"/>
      <c r="H41" s="502"/>
      <c r="I41" s="132">
        <v>2079.6</v>
      </c>
      <c r="K41" s="541"/>
      <c r="L41" s="541"/>
      <c r="M41" s="541"/>
    </row>
    <row r="42" spans="1:13" ht="15" customHeight="1" hidden="1">
      <c r="A42" s="130">
        <v>2112</v>
      </c>
      <c r="B42" s="61" t="s">
        <v>910</v>
      </c>
      <c r="C42" s="62">
        <v>1</v>
      </c>
      <c r="D42" s="118">
        <v>2</v>
      </c>
      <c r="E42" s="121"/>
      <c r="F42" s="20"/>
      <c r="G42" s="507"/>
      <c r="H42" s="502"/>
      <c r="I42" s="132"/>
      <c r="K42" s="541"/>
      <c r="L42" s="541"/>
      <c r="M42" s="541"/>
    </row>
    <row r="43" spans="1:13" ht="16.5" customHeight="1" hidden="1">
      <c r="A43" s="130"/>
      <c r="B43" s="61"/>
      <c r="C43" s="62"/>
      <c r="D43" s="118"/>
      <c r="E43" s="121"/>
      <c r="F43" s="20"/>
      <c r="G43" s="507"/>
      <c r="H43" s="502"/>
      <c r="I43" s="132"/>
      <c r="K43" s="541"/>
      <c r="L43" s="541"/>
      <c r="M43" s="541"/>
    </row>
    <row r="44" spans="1:13" ht="12.75" customHeight="1" hidden="1">
      <c r="A44" s="130"/>
      <c r="B44" s="61"/>
      <c r="C44" s="62"/>
      <c r="D44" s="118"/>
      <c r="E44" s="121"/>
      <c r="F44" s="20"/>
      <c r="G44" s="507"/>
      <c r="H44" s="502"/>
      <c r="I44" s="132"/>
      <c r="K44" s="541"/>
      <c r="L44" s="541"/>
      <c r="M44" s="541"/>
    </row>
    <row r="45" spans="1:13" ht="15" customHeight="1" hidden="1">
      <c r="A45" s="130"/>
      <c r="B45" s="61"/>
      <c r="C45" s="62"/>
      <c r="D45" s="118"/>
      <c r="E45" s="121"/>
      <c r="F45" s="20"/>
      <c r="G45" s="507"/>
      <c r="H45" s="502"/>
      <c r="I45" s="132"/>
      <c r="K45" s="541"/>
      <c r="L45" s="541"/>
      <c r="M45" s="541"/>
    </row>
    <row r="46" spans="1:13" ht="15" customHeight="1" hidden="1">
      <c r="A46" s="130">
        <v>2113</v>
      </c>
      <c r="B46" s="61" t="s">
        <v>910</v>
      </c>
      <c r="C46" s="62">
        <v>1</v>
      </c>
      <c r="D46" s="118">
        <v>3</v>
      </c>
      <c r="E46" s="121"/>
      <c r="F46" s="20"/>
      <c r="G46" s="507"/>
      <c r="H46" s="502"/>
      <c r="I46" s="132"/>
      <c r="K46" s="541"/>
      <c r="L46" s="541"/>
      <c r="M46" s="541"/>
    </row>
    <row r="47" spans="1:13" ht="16.5" customHeight="1" hidden="1">
      <c r="A47" s="130"/>
      <c r="B47" s="61"/>
      <c r="C47" s="62"/>
      <c r="D47" s="118"/>
      <c r="E47" s="121"/>
      <c r="F47" s="20"/>
      <c r="G47" s="507"/>
      <c r="H47" s="502"/>
      <c r="I47" s="132"/>
      <c r="K47" s="541"/>
      <c r="L47" s="541"/>
      <c r="M47" s="541"/>
    </row>
    <row r="48" spans="1:13" ht="15.75" customHeight="1" hidden="1">
      <c r="A48" s="130"/>
      <c r="B48" s="61"/>
      <c r="C48" s="62"/>
      <c r="D48" s="118"/>
      <c r="E48" s="121"/>
      <c r="F48" s="20"/>
      <c r="G48" s="507"/>
      <c r="H48" s="502"/>
      <c r="I48" s="501"/>
      <c r="K48" s="541"/>
      <c r="L48" s="541"/>
      <c r="M48" s="541"/>
    </row>
    <row r="49" spans="1:13" ht="17.25" customHeight="1" hidden="1">
      <c r="A49" s="130"/>
      <c r="B49" s="61"/>
      <c r="C49" s="62"/>
      <c r="D49" s="118"/>
      <c r="E49" s="576"/>
      <c r="F49" s="20"/>
      <c r="G49" s="507"/>
      <c r="H49" s="567"/>
      <c r="I49" s="501"/>
      <c r="K49" s="541"/>
      <c r="L49" s="541"/>
      <c r="M49" s="541"/>
    </row>
    <row r="50" spans="1:13" ht="19.5" customHeight="1" hidden="1">
      <c r="A50" s="130"/>
      <c r="B50" s="61"/>
      <c r="C50" s="62"/>
      <c r="D50" s="118"/>
      <c r="E50" s="576"/>
      <c r="F50" s="20"/>
      <c r="G50" s="507"/>
      <c r="H50" s="567"/>
      <c r="I50" s="501"/>
      <c r="K50" s="541"/>
      <c r="L50" s="541"/>
      <c r="M50" s="541"/>
    </row>
    <row r="51" spans="1:13" ht="27" customHeight="1" hidden="1">
      <c r="A51" s="130"/>
      <c r="B51" s="61"/>
      <c r="C51" s="62"/>
      <c r="D51" s="118"/>
      <c r="E51" s="121" t="s">
        <v>825</v>
      </c>
      <c r="F51" s="20"/>
      <c r="G51" s="507">
        <f t="shared" si="0"/>
        <v>0</v>
      </c>
      <c r="H51" s="502"/>
      <c r="I51" s="501">
        <v>0</v>
      </c>
      <c r="K51" s="541"/>
      <c r="L51" s="541"/>
      <c r="M51" s="541"/>
    </row>
    <row r="52" spans="1:13" ht="27" customHeight="1" hidden="1">
      <c r="A52" s="130"/>
      <c r="B52" s="61"/>
      <c r="C52" s="62"/>
      <c r="D52" s="118"/>
      <c r="E52" s="121" t="s">
        <v>852</v>
      </c>
      <c r="F52" s="20"/>
      <c r="G52" s="146"/>
      <c r="H52" s="142"/>
      <c r="I52" s="132"/>
      <c r="K52" s="541"/>
      <c r="L52" s="541"/>
      <c r="M52" s="541"/>
    </row>
    <row r="53" spans="1:13" ht="27" customHeight="1" hidden="1">
      <c r="A53" s="130">
        <v>2120</v>
      </c>
      <c r="B53" s="58" t="s">
        <v>910</v>
      </c>
      <c r="C53" s="60">
        <v>2</v>
      </c>
      <c r="D53" s="117">
        <v>0</v>
      </c>
      <c r="E53" s="122" t="s">
        <v>115</v>
      </c>
      <c r="F53" s="21" t="s">
        <v>116</v>
      </c>
      <c r="G53" s="146"/>
      <c r="H53" s="142"/>
      <c r="I53" s="132"/>
      <c r="K53" s="541"/>
      <c r="L53" s="541"/>
      <c r="M53" s="541"/>
    </row>
    <row r="54" spans="1:26" s="19" customFormat="1" ht="27" customHeight="1" hidden="1">
      <c r="A54" s="130"/>
      <c r="B54" s="58"/>
      <c r="C54" s="60"/>
      <c r="D54" s="117"/>
      <c r="E54" s="121" t="s">
        <v>755</v>
      </c>
      <c r="F54" s="18"/>
      <c r="G54" s="145"/>
      <c r="H54" s="141"/>
      <c r="I54" s="131"/>
      <c r="K54" s="541"/>
      <c r="L54" s="541"/>
      <c r="M54" s="541"/>
      <c r="Z54" s="10"/>
    </row>
    <row r="55" spans="1:13" ht="27" customHeight="1" hidden="1">
      <c r="A55" s="130">
        <v>2121</v>
      </c>
      <c r="B55" s="61" t="s">
        <v>910</v>
      </c>
      <c r="C55" s="62">
        <v>2</v>
      </c>
      <c r="D55" s="118">
        <v>1</v>
      </c>
      <c r="E55" s="123" t="s">
        <v>581</v>
      </c>
      <c r="F55" s="20" t="s">
        <v>117</v>
      </c>
      <c r="G55" s="146"/>
      <c r="H55" s="142"/>
      <c r="I55" s="132"/>
      <c r="K55" s="541"/>
      <c r="L55" s="541"/>
      <c r="M55" s="541"/>
    </row>
    <row r="56" spans="1:13" ht="27" customHeight="1" hidden="1">
      <c r="A56" s="130"/>
      <c r="B56" s="61"/>
      <c r="C56" s="62"/>
      <c r="D56" s="118"/>
      <c r="E56" s="121" t="s">
        <v>850</v>
      </c>
      <c r="F56" s="20"/>
      <c r="G56" s="146"/>
      <c r="H56" s="142"/>
      <c r="I56" s="132"/>
      <c r="K56" s="541"/>
      <c r="L56" s="541"/>
      <c r="M56" s="541"/>
    </row>
    <row r="57" spans="1:13" ht="27" customHeight="1" hidden="1">
      <c r="A57" s="130"/>
      <c r="B57" s="61"/>
      <c r="C57" s="62"/>
      <c r="D57" s="118"/>
      <c r="E57" s="121" t="s">
        <v>852</v>
      </c>
      <c r="F57" s="20"/>
      <c r="G57" s="146"/>
      <c r="H57" s="142"/>
      <c r="I57" s="132"/>
      <c r="K57" s="541"/>
      <c r="L57" s="541"/>
      <c r="M57" s="541"/>
    </row>
    <row r="58" spans="1:13" ht="27" customHeight="1" hidden="1">
      <c r="A58" s="130"/>
      <c r="B58" s="61"/>
      <c r="C58" s="62"/>
      <c r="D58" s="118"/>
      <c r="E58" s="121" t="s">
        <v>852</v>
      </c>
      <c r="F58" s="20"/>
      <c r="G58" s="146"/>
      <c r="H58" s="142"/>
      <c r="I58" s="132"/>
      <c r="K58" s="541"/>
      <c r="L58" s="541"/>
      <c r="M58" s="541"/>
    </row>
    <row r="59" spans="1:13" ht="27" customHeight="1" hidden="1">
      <c r="A59" s="130">
        <v>2122</v>
      </c>
      <c r="B59" s="61" t="s">
        <v>910</v>
      </c>
      <c r="C59" s="62">
        <v>2</v>
      </c>
      <c r="D59" s="118">
        <v>2</v>
      </c>
      <c r="E59" s="121" t="s">
        <v>118</v>
      </c>
      <c r="F59" s="20" t="s">
        <v>119</v>
      </c>
      <c r="G59" s="146"/>
      <c r="H59" s="142"/>
      <c r="I59" s="132"/>
      <c r="K59" s="541"/>
      <c r="L59" s="541"/>
      <c r="M59" s="541"/>
    </row>
    <row r="60" spans="1:13" ht="27" customHeight="1" hidden="1">
      <c r="A60" s="130"/>
      <c r="B60" s="61"/>
      <c r="C60" s="62"/>
      <c r="D60" s="118"/>
      <c r="E60" s="121" t="s">
        <v>850</v>
      </c>
      <c r="F60" s="20"/>
      <c r="G60" s="146"/>
      <c r="H60" s="142"/>
      <c r="I60" s="132"/>
      <c r="K60" s="541"/>
      <c r="L60" s="541"/>
      <c r="M60" s="541"/>
    </row>
    <row r="61" spans="1:13" ht="27" customHeight="1" hidden="1">
      <c r="A61" s="130"/>
      <c r="B61" s="61"/>
      <c r="C61" s="62"/>
      <c r="D61" s="118"/>
      <c r="E61" s="121" t="s">
        <v>852</v>
      </c>
      <c r="F61" s="20"/>
      <c r="G61" s="146"/>
      <c r="H61" s="142"/>
      <c r="I61" s="132"/>
      <c r="K61" s="541"/>
      <c r="L61" s="541"/>
      <c r="M61" s="541"/>
    </row>
    <row r="62" spans="1:13" ht="27" customHeight="1" hidden="1">
      <c r="A62" s="130"/>
      <c r="B62" s="61"/>
      <c r="C62" s="62"/>
      <c r="D62" s="118"/>
      <c r="E62" s="121" t="s">
        <v>852</v>
      </c>
      <c r="F62" s="20"/>
      <c r="G62" s="146"/>
      <c r="H62" s="142"/>
      <c r="I62" s="132"/>
      <c r="K62" s="541"/>
      <c r="L62" s="541"/>
      <c r="M62" s="541"/>
    </row>
    <row r="63" spans="1:13" ht="27" customHeight="1" hidden="1">
      <c r="A63" s="130">
        <v>2130</v>
      </c>
      <c r="B63" s="58" t="s">
        <v>910</v>
      </c>
      <c r="C63" s="60">
        <v>3</v>
      </c>
      <c r="D63" s="117">
        <v>0</v>
      </c>
      <c r="E63" s="122" t="s">
        <v>120</v>
      </c>
      <c r="F63" s="22" t="s">
        <v>121</v>
      </c>
      <c r="G63" s="146"/>
      <c r="H63" s="142"/>
      <c r="I63" s="132"/>
      <c r="K63" s="541"/>
      <c r="L63" s="541"/>
      <c r="M63" s="541"/>
    </row>
    <row r="64" spans="1:13" s="19" customFormat="1" ht="27" customHeight="1" hidden="1">
      <c r="A64" s="130"/>
      <c r="B64" s="58"/>
      <c r="C64" s="60"/>
      <c r="D64" s="117"/>
      <c r="E64" s="121" t="s">
        <v>755</v>
      </c>
      <c r="F64" s="18"/>
      <c r="G64" s="145"/>
      <c r="H64" s="141"/>
      <c r="I64" s="131"/>
      <c r="K64" s="541"/>
      <c r="L64" s="541"/>
      <c r="M64" s="541"/>
    </row>
    <row r="65" spans="1:13" ht="27" customHeight="1" hidden="1">
      <c r="A65" s="130">
        <v>2131</v>
      </c>
      <c r="B65" s="61" t="s">
        <v>910</v>
      </c>
      <c r="C65" s="62">
        <v>3</v>
      </c>
      <c r="D65" s="118">
        <v>1</v>
      </c>
      <c r="E65" s="121" t="s">
        <v>122</v>
      </c>
      <c r="F65" s="20" t="s">
        <v>123</v>
      </c>
      <c r="G65" s="146"/>
      <c r="H65" s="142"/>
      <c r="I65" s="132"/>
      <c r="K65" s="541"/>
      <c r="L65" s="541"/>
      <c r="M65" s="541"/>
    </row>
    <row r="66" spans="1:13" ht="27" customHeight="1" hidden="1">
      <c r="A66" s="130"/>
      <c r="B66" s="61"/>
      <c r="C66" s="62"/>
      <c r="D66" s="118"/>
      <c r="E66" s="121" t="s">
        <v>850</v>
      </c>
      <c r="F66" s="20"/>
      <c r="G66" s="146"/>
      <c r="H66" s="142"/>
      <c r="I66" s="132"/>
      <c r="K66" s="541"/>
      <c r="L66" s="541"/>
      <c r="M66" s="541"/>
    </row>
    <row r="67" spans="1:13" ht="27" customHeight="1" hidden="1">
      <c r="A67" s="130"/>
      <c r="B67" s="61"/>
      <c r="C67" s="62"/>
      <c r="D67" s="118"/>
      <c r="E67" s="121" t="s">
        <v>852</v>
      </c>
      <c r="F67" s="20"/>
      <c r="G67" s="146"/>
      <c r="H67" s="142"/>
      <c r="I67" s="132"/>
      <c r="K67" s="541"/>
      <c r="L67" s="541"/>
      <c r="M67" s="541"/>
    </row>
    <row r="68" spans="1:13" ht="27" customHeight="1" hidden="1">
      <c r="A68" s="130"/>
      <c r="B68" s="61"/>
      <c r="C68" s="62"/>
      <c r="D68" s="118"/>
      <c r="E68" s="121" t="s">
        <v>852</v>
      </c>
      <c r="F68" s="20"/>
      <c r="G68" s="146"/>
      <c r="H68" s="142"/>
      <c r="I68" s="132"/>
      <c r="K68" s="541"/>
      <c r="L68" s="541"/>
      <c r="M68" s="541"/>
    </row>
    <row r="69" spans="1:13" ht="27" customHeight="1" hidden="1">
      <c r="A69" s="130">
        <v>2132</v>
      </c>
      <c r="B69" s="61" t="s">
        <v>910</v>
      </c>
      <c r="C69" s="62">
        <v>3</v>
      </c>
      <c r="D69" s="118">
        <v>2</v>
      </c>
      <c r="E69" s="121" t="s">
        <v>124</v>
      </c>
      <c r="F69" s="20" t="s">
        <v>125</v>
      </c>
      <c r="G69" s="146"/>
      <c r="H69" s="142"/>
      <c r="I69" s="132"/>
      <c r="K69" s="541"/>
      <c r="L69" s="541"/>
      <c r="M69" s="541"/>
    </row>
    <row r="70" spans="1:13" ht="27" customHeight="1" hidden="1">
      <c r="A70" s="130"/>
      <c r="B70" s="61"/>
      <c r="C70" s="62"/>
      <c r="D70" s="118"/>
      <c r="E70" s="121" t="s">
        <v>850</v>
      </c>
      <c r="F70" s="20"/>
      <c r="G70" s="146"/>
      <c r="H70" s="142"/>
      <c r="I70" s="132"/>
      <c r="K70" s="541"/>
      <c r="L70" s="541"/>
      <c r="M70" s="541"/>
    </row>
    <row r="71" spans="1:13" ht="27" customHeight="1" hidden="1">
      <c r="A71" s="130"/>
      <c r="B71" s="61"/>
      <c r="C71" s="62"/>
      <c r="D71" s="118"/>
      <c r="E71" s="121" t="s">
        <v>852</v>
      </c>
      <c r="F71" s="20"/>
      <c r="G71" s="146"/>
      <c r="H71" s="142"/>
      <c r="I71" s="132"/>
      <c r="K71" s="541"/>
      <c r="L71" s="541"/>
      <c r="M71" s="541"/>
    </row>
    <row r="72" spans="1:13" ht="27" customHeight="1" hidden="1">
      <c r="A72" s="130"/>
      <c r="B72" s="61"/>
      <c r="C72" s="62"/>
      <c r="D72" s="118"/>
      <c r="E72" s="121" t="s">
        <v>852</v>
      </c>
      <c r="F72" s="20"/>
      <c r="G72" s="146"/>
      <c r="H72" s="142"/>
      <c r="I72" s="132"/>
      <c r="K72" s="541"/>
      <c r="L72" s="541"/>
      <c r="M72" s="541"/>
    </row>
    <row r="73" spans="1:13" ht="27" customHeight="1" hidden="1">
      <c r="A73" s="130">
        <v>2133</v>
      </c>
      <c r="B73" s="61" t="s">
        <v>910</v>
      </c>
      <c r="C73" s="62">
        <v>3</v>
      </c>
      <c r="D73" s="118">
        <v>3</v>
      </c>
      <c r="E73" s="121" t="s">
        <v>126</v>
      </c>
      <c r="F73" s="20" t="s">
        <v>127</v>
      </c>
      <c r="G73" s="146"/>
      <c r="H73" s="142"/>
      <c r="I73" s="132"/>
      <c r="K73" s="541"/>
      <c r="L73" s="541"/>
      <c r="M73" s="541"/>
    </row>
    <row r="74" spans="1:13" ht="27" customHeight="1" hidden="1">
      <c r="A74" s="130"/>
      <c r="B74" s="61"/>
      <c r="C74" s="62"/>
      <c r="D74" s="118"/>
      <c r="E74" s="121" t="s">
        <v>850</v>
      </c>
      <c r="F74" s="20"/>
      <c r="G74" s="146"/>
      <c r="H74" s="142"/>
      <c r="I74" s="132"/>
      <c r="K74" s="541"/>
      <c r="L74" s="541"/>
      <c r="M74" s="541"/>
    </row>
    <row r="75" spans="1:13" ht="27" customHeight="1" hidden="1">
      <c r="A75" s="130"/>
      <c r="B75" s="61"/>
      <c r="C75" s="62"/>
      <c r="D75" s="118"/>
      <c r="E75" s="121" t="s">
        <v>852</v>
      </c>
      <c r="F75" s="20"/>
      <c r="G75" s="146"/>
      <c r="H75" s="142"/>
      <c r="I75" s="132"/>
      <c r="K75" s="541"/>
      <c r="L75" s="541"/>
      <c r="M75" s="541"/>
    </row>
    <row r="76" spans="1:13" ht="27" customHeight="1" hidden="1">
      <c r="A76" s="130"/>
      <c r="B76" s="61"/>
      <c r="C76" s="62"/>
      <c r="D76" s="118"/>
      <c r="E76" s="121" t="s">
        <v>852</v>
      </c>
      <c r="F76" s="20"/>
      <c r="G76" s="146"/>
      <c r="H76" s="142"/>
      <c r="I76" s="132"/>
      <c r="K76" s="541"/>
      <c r="L76" s="541"/>
      <c r="M76" s="541"/>
    </row>
    <row r="77" spans="1:13" ht="27" customHeight="1" hidden="1">
      <c r="A77" s="130">
        <v>2140</v>
      </c>
      <c r="B77" s="58" t="s">
        <v>910</v>
      </c>
      <c r="C77" s="60">
        <v>4</v>
      </c>
      <c r="D77" s="117">
        <v>0</v>
      </c>
      <c r="E77" s="122" t="s">
        <v>128</v>
      </c>
      <c r="F77" s="18" t="s">
        <v>129</v>
      </c>
      <c r="G77" s="146"/>
      <c r="H77" s="142"/>
      <c r="I77" s="132"/>
      <c r="K77" s="541"/>
      <c r="L77" s="541"/>
      <c r="M77" s="541"/>
    </row>
    <row r="78" spans="1:13" s="19" customFormat="1" ht="27" customHeight="1" hidden="1">
      <c r="A78" s="130"/>
      <c r="B78" s="58"/>
      <c r="C78" s="60"/>
      <c r="D78" s="117"/>
      <c r="E78" s="121" t="s">
        <v>755</v>
      </c>
      <c r="F78" s="18"/>
      <c r="G78" s="145"/>
      <c r="H78" s="141"/>
      <c r="I78" s="131"/>
      <c r="K78" s="541"/>
      <c r="L78" s="541"/>
      <c r="M78" s="541"/>
    </row>
    <row r="79" spans="1:13" ht="27" customHeight="1" hidden="1">
      <c r="A79" s="130">
        <v>2141</v>
      </c>
      <c r="B79" s="61" t="s">
        <v>910</v>
      </c>
      <c r="C79" s="62">
        <v>4</v>
      </c>
      <c r="D79" s="118">
        <v>1</v>
      </c>
      <c r="E79" s="121" t="s">
        <v>130</v>
      </c>
      <c r="F79" s="23" t="s">
        <v>131</v>
      </c>
      <c r="G79" s="146"/>
      <c r="H79" s="142"/>
      <c r="I79" s="132"/>
      <c r="K79" s="541"/>
      <c r="L79" s="541"/>
      <c r="M79" s="541"/>
    </row>
    <row r="80" spans="1:13" ht="27" customHeight="1" hidden="1">
      <c r="A80" s="130"/>
      <c r="B80" s="61"/>
      <c r="C80" s="62"/>
      <c r="D80" s="118"/>
      <c r="E80" s="121" t="s">
        <v>850</v>
      </c>
      <c r="F80" s="20"/>
      <c r="G80" s="146"/>
      <c r="H80" s="142"/>
      <c r="I80" s="132"/>
      <c r="K80" s="541"/>
      <c r="L80" s="541"/>
      <c r="M80" s="541"/>
    </row>
    <row r="81" spans="1:13" ht="27" customHeight="1" hidden="1">
      <c r="A81" s="130"/>
      <c r="B81" s="61"/>
      <c r="C81" s="62"/>
      <c r="D81" s="118"/>
      <c r="E81" s="121" t="s">
        <v>852</v>
      </c>
      <c r="F81" s="20"/>
      <c r="G81" s="146"/>
      <c r="H81" s="142"/>
      <c r="I81" s="132"/>
      <c r="K81" s="541"/>
      <c r="L81" s="541"/>
      <c r="M81" s="541"/>
    </row>
    <row r="82" spans="1:13" ht="27" customHeight="1" hidden="1">
      <c r="A82" s="130"/>
      <c r="B82" s="61"/>
      <c r="C82" s="62"/>
      <c r="D82" s="118"/>
      <c r="E82" s="121" t="s">
        <v>852</v>
      </c>
      <c r="F82" s="20"/>
      <c r="G82" s="146"/>
      <c r="H82" s="142"/>
      <c r="I82" s="132"/>
      <c r="K82" s="541"/>
      <c r="L82" s="541"/>
      <c r="M82" s="541"/>
    </row>
    <row r="83" spans="1:13" ht="27" customHeight="1" hidden="1">
      <c r="A83" s="130">
        <v>2150</v>
      </c>
      <c r="B83" s="58" t="s">
        <v>910</v>
      </c>
      <c r="C83" s="60">
        <v>5</v>
      </c>
      <c r="D83" s="117">
        <v>0</v>
      </c>
      <c r="E83" s="122" t="s">
        <v>132</v>
      </c>
      <c r="F83" s="18" t="s">
        <v>133</v>
      </c>
      <c r="G83" s="146"/>
      <c r="H83" s="142"/>
      <c r="I83" s="132"/>
      <c r="K83" s="541"/>
      <c r="L83" s="541"/>
      <c r="M83" s="541"/>
    </row>
    <row r="84" spans="1:13" s="19" customFormat="1" ht="27" customHeight="1" hidden="1">
      <c r="A84" s="130"/>
      <c r="B84" s="58"/>
      <c r="C84" s="60"/>
      <c r="D84" s="117"/>
      <c r="E84" s="121" t="s">
        <v>755</v>
      </c>
      <c r="F84" s="18"/>
      <c r="G84" s="145"/>
      <c r="H84" s="141"/>
      <c r="I84" s="131"/>
      <c r="K84" s="541"/>
      <c r="L84" s="541"/>
      <c r="M84" s="541"/>
    </row>
    <row r="85" spans="1:13" ht="27" customHeight="1" hidden="1">
      <c r="A85" s="130">
        <v>2151</v>
      </c>
      <c r="B85" s="61" t="s">
        <v>910</v>
      </c>
      <c r="C85" s="62">
        <v>5</v>
      </c>
      <c r="D85" s="118">
        <v>1</v>
      </c>
      <c r="E85" s="121" t="s">
        <v>134</v>
      </c>
      <c r="F85" s="23" t="s">
        <v>135</v>
      </c>
      <c r="G85" s="146"/>
      <c r="H85" s="142"/>
      <c r="I85" s="132"/>
      <c r="K85" s="541"/>
      <c r="L85" s="541"/>
      <c r="M85" s="541"/>
    </row>
    <row r="86" spans="1:13" ht="27" customHeight="1" hidden="1">
      <c r="A86" s="130"/>
      <c r="B86" s="61"/>
      <c r="C86" s="62"/>
      <c r="D86" s="118"/>
      <c r="E86" s="121" t="s">
        <v>850</v>
      </c>
      <c r="F86" s="20"/>
      <c r="G86" s="146"/>
      <c r="H86" s="142"/>
      <c r="I86" s="132"/>
      <c r="K86" s="541"/>
      <c r="L86" s="541"/>
      <c r="M86" s="541"/>
    </row>
    <row r="87" spans="1:13" ht="27" customHeight="1" hidden="1">
      <c r="A87" s="130"/>
      <c r="B87" s="61"/>
      <c r="C87" s="62"/>
      <c r="D87" s="118"/>
      <c r="E87" s="121" t="s">
        <v>852</v>
      </c>
      <c r="F87" s="20"/>
      <c r="G87" s="146"/>
      <c r="H87" s="142"/>
      <c r="I87" s="132"/>
      <c r="K87" s="541"/>
      <c r="L87" s="541"/>
      <c r="M87" s="541"/>
    </row>
    <row r="88" spans="1:13" ht="27" customHeight="1" hidden="1">
      <c r="A88" s="130"/>
      <c r="B88" s="61"/>
      <c r="C88" s="62"/>
      <c r="D88" s="118"/>
      <c r="E88" s="121" t="s">
        <v>852</v>
      </c>
      <c r="F88" s="20"/>
      <c r="G88" s="146"/>
      <c r="H88" s="142"/>
      <c r="I88" s="132"/>
      <c r="K88" s="541"/>
      <c r="L88" s="541"/>
      <c r="M88" s="541"/>
    </row>
    <row r="89" spans="1:13" ht="27" customHeight="1" hidden="1">
      <c r="A89" s="130"/>
      <c r="B89" s="61"/>
      <c r="C89" s="62"/>
      <c r="D89" s="118"/>
      <c r="E89" s="121"/>
      <c r="F89" s="20"/>
      <c r="G89" s="568"/>
      <c r="H89" s="569"/>
      <c r="I89" s="132"/>
      <c r="K89" s="541"/>
      <c r="L89" s="541"/>
      <c r="M89" s="541"/>
    </row>
    <row r="90" spans="1:13" ht="27" customHeight="1">
      <c r="A90" s="130">
        <v>2160</v>
      </c>
      <c r="B90" s="58" t="s">
        <v>910</v>
      </c>
      <c r="C90" s="60">
        <v>6</v>
      </c>
      <c r="D90" s="117">
        <v>0</v>
      </c>
      <c r="E90" s="122" t="s">
        <v>136</v>
      </c>
      <c r="F90" s="18" t="s">
        <v>137</v>
      </c>
      <c r="G90" s="501">
        <f>G92</f>
        <v>1036267.2000000001</v>
      </c>
      <c r="H90" s="501">
        <f>H92</f>
        <v>46879.3</v>
      </c>
      <c r="I90" s="501">
        <f>I92</f>
        <v>989387.9</v>
      </c>
      <c r="K90" s="541"/>
      <c r="L90" s="541"/>
      <c r="M90" s="541"/>
    </row>
    <row r="91" spans="1:13" s="19" customFormat="1" ht="12.75" customHeight="1">
      <c r="A91" s="130"/>
      <c r="B91" s="58"/>
      <c r="C91" s="60"/>
      <c r="D91" s="117"/>
      <c r="E91" s="121" t="s">
        <v>755</v>
      </c>
      <c r="F91" s="18"/>
      <c r="G91" s="514"/>
      <c r="H91" s="498"/>
      <c r="I91" s="500"/>
      <c r="K91" s="541"/>
      <c r="L91" s="541"/>
      <c r="M91" s="541"/>
    </row>
    <row r="92" spans="1:13" ht="27" customHeight="1">
      <c r="A92" s="130">
        <v>2161</v>
      </c>
      <c r="B92" s="61" t="s">
        <v>910</v>
      </c>
      <c r="C92" s="62">
        <v>6</v>
      </c>
      <c r="D92" s="118">
        <v>1</v>
      </c>
      <c r="E92" s="121" t="s">
        <v>138</v>
      </c>
      <c r="F92" s="20" t="s">
        <v>139</v>
      </c>
      <c r="G92" s="507">
        <f>H92+I92</f>
        <v>1036267.2000000001</v>
      </c>
      <c r="H92" s="507">
        <f>H94+H95+H96+H98+H99+H104+H101+H97+H100</f>
        <v>46879.3</v>
      </c>
      <c r="I92" s="507">
        <f>I102+I103+I104+I105+I106</f>
        <v>989387.9</v>
      </c>
      <c r="K92" s="541"/>
      <c r="L92" s="541"/>
      <c r="M92" s="541"/>
    </row>
    <row r="93" spans="1:27" ht="27" customHeight="1">
      <c r="A93" s="130"/>
      <c r="B93" s="61"/>
      <c r="C93" s="62"/>
      <c r="D93" s="118"/>
      <c r="E93" s="121" t="s">
        <v>850</v>
      </c>
      <c r="F93" s="20"/>
      <c r="G93" s="507"/>
      <c r="H93" s="502"/>
      <c r="I93" s="501"/>
      <c r="AA93" s="10">
        <f>Z93-Y93</f>
        <v>0</v>
      </c>
    </row>
    <row r="94" spans="1:13" ht="27" customHeight="1">
      <c r="A94" s="130"/>
      <c r="B94" s="61"/>
      <c r="C94" s="62"/>
      <c r="D94" s="118"/>
      <c r="E94" s="121" t="s">
        <v>412</v>
      </c>
      <c r="F94" s="20"/>
      <c r="G94" s="507">
        <f>H94+I94</f>
        <v>14000</v>
      </c>
      <c r="H94" s="502">
        <v>14000</v>
      </c>
      <c r="I94" s="501"/>
      <c r="K94" s="541"/>
      <c r="L94" s="541"/>
      <c r="M94" s="541"/>
    </row>
    <row r="95" spans="1:13" ht="27" customHeight="1">
      <c r="A95" s="130"/>
      <c r="B95" s="61"/>
      <c r="C95" s="62"/>
      <c r="D95" s="118"/>
      <c r="E95" s="121" t="s">
        <v>583</v>
      </c>
      <c r="F95" s="20"/>
      <c r="G95" s="507">
        <f aca="true" t="shared" si="1" ref="G95:G106">H95+I95</f>
        <v>5200</v>
      </c>
      <c r="H95" s="502">
        <v>5200</v>
      </c>
      <c r="I95" s="501"/>
      <c r="K95" s="541"/>
      <c r="L95" s="541"/>
      <c r="M95" s="541"/>
    </row>
    <row r="96" spans="1:13" ht="27" customHeight="1">
      <c r="A96" s="130"/>
      <c r="B96" s="61"/>
      <c r="C96" s="62"/>
      <c r="D96" s="118"/>
      <c r="E96" s="121" t="s">
        <v>993</v>
      </c>
      <c r="F96" s="20"/>
      <c r="G96" s="507">
        <f t="shared" si="1"/>
        <v>652</v>
      </c>
      <c r="H96" s="502">
        <v>652</v>
      </c>
      <c r="I96" s="501"/>
      <c r="K96" s="541"/>
      <c r="L96" s="541"/>
      <c r="M96" s="541"/>
    </row>
    <row r="97" spans="1:13" ht="27" customHeight="1">
      <c r="A97" s="130"/>
      <c r="B97" s="61"/>
      <c r="C97" s="62"/>
      <c r="D97" s="118"/>
      <c r="E97" s="121" t="s">
        <v>1042</v>
      </c>
      <c r="F97" s="20"/>
      <c r="G97" s="507">
        <f t="shared" si="1"/>
        <v>21</v>
      </c>
      <c r="H97" s="502">
        <v>21</v>
      </c>
      <c r="I97" s="501"/>
      <c r="K97" s="541"/>
      <c r="L97" s="541"/>
      <c r="M97" s="541"/>
    </row>
    <row r="98" spans="1:13" ht="17.25" customHeight="1">
      <c r="A98" s="130"/>
      <c r="B98" s="61"/>
      <c r="C98" s="62"/>
      <c r="D98" s="118"/>
      <c r="E98" s="121" t="s">
        <v>1008</v>
      </c>
      <c r="F98" s="20"/>
      <c r="G98" s="507">
        <f t="shared" si="1"/>
        <v>5632</v>
      </c>
      <c r="H98" s="502">
        <v>5632</v>
      </c>
      <c r="I98" s="501"/>
      <c r="K98" s="541"/>
      <c r="L98" s="541"/>
      <c r="M98" s="541"/>
    </row>
    <row r="99" spans="1:13" ht="13.5" customHeight="1">
      <c r="A99" s="130"/>
      <c r="B99" s="61"/>
      <c r="C99" s="62"/>
      <c r="D99" s="118"/>
      <c r="E99" s="121" t="s">
        <v>586</v>
      </c>
      <c r="F99" s="20"/>
      <c r="G99" s="507">
        <f t="shared" si="1"/>
        <v>17071.9</v>
      </c>
      <c r="H99" s="502">
        <v>17071.9</v>
      </c>
      <c r="I99" s="501">
        <v>0</v>
      </c>
      <c r="K99" s="541"/>
      <c r="L99" s="541"/>
      <c r="M99" s="541"/>
    </row>
    <row r="100" spans="1:13" ht="13.5" customHeight="1">
      <c r="A100" s="130"/>
      <c r="B100" s="61"/>
      <c r="C100" s="62"/>
      <c r="D100" s="118"/>
      <c r="E100" s="121" t="s">
        <v>1041</v>
      </c>
      <c r="F100" s="20"/>
      <c r="G100" s="507"/>
      <c r="H100" s="502">
        <v>1201.9</v>
      </c>
      <c r="I100" s="501"/>
      <c r="K100" s="541"/>
      <c r="L100" s="541"/>
      <c r="M100" s="541"/>
    </row>
    <row r="101" spans="1:13" ht="13.5" customHeight="1">
      <c r="A101" s="130"/>
      <c r="B101" s="61"/>
      <c r="C101" s="62"/>
      <c r="D101" s="118"/>
      <c r="E101" s="121" t="s">
        <v>1009</v>
      </c>
      <c r="F101" s="20"/>
      <c r="G101" s="507">
        <f t="shared" si="1"/>
        <v>3100.5</v>
      </c>
      <c r="H101" s="502">
        <v>3100.5</v>
      </c>
      <c r="I101" s="501"/>
      <c r="K101" s="541"/>
      <c r="L101" s="541"/>
      <c r="M101" s="541"/>
    </row>
    <row r="102" spans="1:13" ht="13.5" customHeight="1">
      <c r="A102" s="130"/>
      <c r="B102" s="61"/>
      <c r="C102" s="62"/>
      <c r="D102" s="118"/>
      <c r="E102" s="121" t="s">
        <v>1010</v>
      </c>
      <c r="F102" s="20"/>
      <c r="G102" s="507">
        <f t="shared" si="1"/>
        <v>490610.1</v>
      </c>
      <c r="H102" s="502">
        <v>0</v>
      </c>
      <c r="I102" s="501">
        <f>510610.1-20000</f>
        <v>490610.1</v>
      </c>
      <c r="K102" s="541"/>
      <c r="L102" s="541"/>
      <c r="M102" s="541"/>
    </row>
    <row r="103" spans="1:13" ht="13.5" customHeight="1">
      <c r="A103" s="130"/>
      <c r="B103" s="61"/>
      <c r="C103" s="62"/>
      <c r="D103" s="118"/>
      <c r="E103" s="121" t="s">
        <v>1011</v>
      </c>
      <c r="F103" s="20"/>
      <c r="G103" s="507">
        <f t="shared" si="1"/>
        <v>412222.4</v>
      </c>
      <c r="H103" s="502"/>
      <c r="I103" s="501">
        <v>412222.4</v>
      </c>
      <c r="K103" s="541"/>
      <c r="L103" s="541"/>
      <c r="M103" s="541"/>
    </row>
    <row r="104" spans="1:13" ht="15" customHeight="1">
      <c r="A104" s="130"/>
      <c r="B104" s="61"/>
      <c r="C104" s="62"/>
      <c r="D104" s="118"/>
      <c r="E104" s="121" t="s">
        <v>1012</v>
      </c>
      <c r="F104" s="20"/>
      <c r="G104" s="507">
        <f t="shared" si="1"/>
        <v>62855.4</v>
      </c>
      <c r="H104" s="502"/>
      <c r="I104" s="501">
        <f>42855.4+20000</f>
        <v>62855.4</v>
      </c>
      <c r="K104" s="541"/>
      <c r="L104" s="541"/>
      <c r="M104" s="541"/>
    </row>
    <row r="105" spans="1:13" ht="15" customHeight="1">
      <c r="A105" s="130"/>
      <c r="B105" s="61"/>
      <c r="C105" s="62"/>
      <c r="D105" s="118"/>
      <c r="E105" s="121" t="s">
        <v>1013</v>
      </c>
      <c r="F105" s="20"/>
      <c r="G105" s="507">
        <f t="shared" si="1"/>
        <v>8000</v>
      </c>
      <c r="H105" s="502"/>
      <c r="I105" s="501">
        <v>8000</v>
      </c>
      <c r="K105" s="541"/>
      <c r="L105" s="541"/>
      <c r="M105" s="541"/>
    </row>
    <row r="106" spans="1:13" ht="15" customHeight="1">
      <c r="A106" s="130"/>
      <c r="B106" s="61"/>
      <c r="C106" s="62"/>
      <c r="D106" s="118"/>
      <c r="E106" s="121" t="s">
        <v>1014</v>
      </c>
      <c r="F106" s="20"/>
      <c r="G106" s="507">
        <f t="shared" si="1"/>
        <v>15700</v>
      </c>
      <c r="H106" s="502"/>
      <c r="I106" s="501">
        <v>15700</v>
      </c>
      <c r="K106" s="541"/>
      <c r="L106" s="541"/>
      <c r="M106" s="541"/>
    </row>
    <row r="107" spans="1:13" ht="27" customHeight="1">
      <c r="A107" s="130">
        <v>2170</v>
      </c>
      <c r="B107" s="58" t="s">
        <v>910</v>
      </c>
      <c r="C107" s="60">
        <v>7</v>
      </c>
      <c r="D107" s="117">
        <v>0</v>
      </c>
      <c r="E107" s="122" t="s">
        <v>960</v>
      </c>
      <c r="F107" s="20"/>
      <c r="G107" s="507">
        <f>H107+I107</f>
        <v>7131.2</v>
      </c>
      <c r="H107" s="571">
        <f>H111</f>
        <v>0</v>
      </c>
      <c r="I107" s="132">
        <f>I111</f>
        <v>7131.2</v>
      </c>
      <c r="K107" s="541"/>
      <c r="L107" s="541"/>
      <c r="M107" s="541"/>
    </row>
    <row r="108" spans="1:13" s="19" customFormat="1" ht="27" customHeight="1" hidden="1">
      <c r="A108" s="130"/>
      <c r="B108" s="58"/>
      <c r="C108" s="60"/>
      <c r="D108" s="117"/>
      <c r="E108" s="121" t="s">
        <v>755</v>
      </c>
      <c r="F108" s="18"/>
      <c r="G108" s="514"/>
      <c r="H108" s="498"/>
      <c r="I108" s="131"/>
      <c r="K108" s="541"/>
      <c r="L108" s="541"/>
      <c r="M108" s="541"/>
    </row>
    <row r="109" spans="1:13" ht="27" customHeight="1" hidden="1">
      <c r="A109" s="130">
        <v>2171</v>
      </c>
      <c r="B109" s="61" t="s">
        <v>910</v>
      </c>
      <c r="C109" s="62">
        <v>7</v>
      </c>
      <c r="D109" s="118">
        <v>1</v>
      </c>
      <c r="E109" s="121" t="s">
        <v>960</v>
      </c>
      <c r="F109" s="20"/>
      <c r="G109" s="507"/>
      <c r="H109" s="502"/>
      <c r="I109" s="132"/>
      <c r="K109" s="541"/>
      <c r="L109" s="541"/>
      <c r="M109" s="541"/>
    </row>
    <row r="110" spans="1:13" ht="27" customHeight="1" hidden="1">
      <c r="A110" s="130"/>
      <c r="B110" s="61"/>
      <c r="C110" s="62"/>
      <c r="D110" s="118"/>
      <c r="E110" s="121" t="s">
        <v>850</v>
      </c>
      <c r="F110" s="20"/>
      <c r="G110" s="507"/>
      <c r="H110" s="502"/>
      <c r="I110" s="132"/>
      <c r="K110" s="541"/>
      <c r="L110" s="541"/>
      <c r="M110" s="541"/>
    </row>
    <row r="111" spans="1:13" ht="27" customHeight="1">
      <c r="A111" s="130"/>
      <c r="B111" s="61"/>
      <c r="C111" s="62"/>
      <c r="D111" s="118"/>
      <c r="E111" s="121" t="s">
        <v>1007</v>
      </c>
      <c r="F111" s="20"/>
      <c r="G111" s="507">
        <f>H111+I111</f>
        <v>7131.2</v>
      </c>
      <c r="H111" s="502">
        <v>0</v>
      </c>
      <c r="I111" s="132">
        <v>7131.2</v>
      </c>
      <c r="K111" s="541"/>
      <c r="L111" s="541"/>
      <c r="M111" s="541"/>
    </row>
    <row r="112" spans="1:13" ht="27" customHeight="1" hidden="1">
      <c r="A112" s="130"/>
      <c r="B112" s="61"/>
      <c r="C112" s="62"/>
      <c r="D112" s="118"/>
      <c r="E112" s="121"/>
      <c r="F112" s="20"/>
      <c r="G112" s="507"/>
      <c r="H112" s="502"/>
      <c r="I112" s="132"/>
      <c r="K112" s="541"/>
      <c r="L112" s="541"/>
      <c r="M112" s="541"/>
    </row>
    <row r="113" spans="1:13" ht="27" customHeight="1" hidden="1">
      <c r="A113" s="130">
        <v>2180</v>
      </c>
      <c r="B113" s="58" t="s">
        <v>910</v>
      </c>
      <c r="C113" s="60">
        <v>8</v>
      </c>
      <c r="D113" s="117">
        <v>0</v>
      </c>
      <c r="E113" s="122" t="s">
        <v>140</v>
      </c>
      <c r="F113" s="18" t="s">
        <v>141</v>
      </c>
      <c r="G113" s="146"/>
      <c r="H113" s="142"/>
      <c r="I113" s="132"/>
      <c r="K113" s="541"/>
      <c r="L113" s="541"/>
      <c r="M113" s="541"/>
    </row>
    <row r="114" spans="1:13" s="19" customFormat="1" ht="27" customHeight="1" hidden="1">
      <c r="A114" s="130"/>
      <c r="B114" s="58"/>
      <c r="C114" s="60"/>
      <c r="D114" s="117"/>
      <c r="E114" s="121" t="s">
        <v>755</v>
      </c>
      <c r="F114" s="18"/>
      <c r="G114" s="145"/>
      <c r="H114" s="141"/>
      <c r="I114" s="131"/>
      <c r="K114" s="541"/>
      <c r="L114" s="541"/>
      <c r="M114" s="541"/>
    </row>
    <row r="115" spans="1:13" ht="27" customHeight="1" hidden="1">
      <c r="A115" s="130">
        <v>2181</v>
      </c>
      <c r="B115" s="61" t="s">
        <v>910</v>
      </c>
      <c r="C115" s="62">
        <v>8</v>
      </c>
      <c r="D115" s="118">
        <v>1</v>
      </c>
      <c r="E115" s="121" t="s">
        <v>140</v>
      </c>
      <c r="F115" s="23" t="s">
        <v>142</v>
      </c>
      <c r="G115" s="146"/>
      <c r="H115" s="142"/>
      <c r="I115" s="132"/>
      <c r="K115" s="541"/>
      <c r="L115" s="541"/>
      <c r="M115" s="541"/>
    </row>
    <row r="116" spans="1:13" ht="27" customHeight="1" hidden="1">
      <c r="A116" s="130"/>
      <c r="B116" s="61"/>
      <c r="C116" s="62"/>
      <c r="D116" s="118"/>
      <c r="E116" s="195" t="s">
        <v>755</v>
      </c>
      <c r="F116" s="23"/>
      <c r="G116" s="146"/>
      <c r="H116" s="142"/>
      <c r="I116" s="132"/>
      <c r="K116" s="541"/>
      <c r="L116" s="541"/>
      <c r="M116" s="541"/>
    </row>
    <row r="117" spans="1:13" ht="27" customHeight="1" hidden="1">
      <c r="A117" s="130">
        <v>2182</v>
      </c>
      <c r="B117" s="61" t="s">
        <v>910</v>
      </c>
      <c r="C117" s="62">
        <v>8</v>
      </c>
      <c r="D117" s="118">
        <v>1</v>
      </c>
      <c r="E117" s="195" t="s">
        <v>763</v>
      </c>
      <c r="F117" s="23"/>
      <c r="G117" s="146"/>
      <c r="H117" s="142"/>
      <c r="I117" s="132"/>
      <c r="K117" s="541"/>
      <c r="L117" s="541"/>
      <c r="M117" s="541"/>
    </row>
    <row r="118" spans="1:13" ht="27" customHeight="1" hidden="1">
      <c r="A118" s="130">
        <v>2183</v>
      </c>
      <c r="B118" s="61" t="s">
        <v>910</v>
      </c>
      <c r="C118" s="62">
        <v>8</v>
      </c>
      <c r="D118" s="118">
        <v>1</v>
      </c>
      <c r="E118" s="195" t="s">
        <v>764</v>
      </c>
      <c r="F118" s="23"/>
      <c r="G118" s="146"/>
      <c r="H118" s="142"/>
      <c r="I118" s="132"/>
      <c r="K118" s="541"/>
      <c r="L118" s="541"/>
      <c r="M118" s="541"/>
    </row>
    <row r="119" spans="1:13" ht="27" customHeight="1" hidden="1">
      <c r="A119" s="130">
        <v>2184</v>
      </c>
      <c r="B119" s="61" t="s">
        <v>910</v>
      </c>
      <c r="C119" s="62">
        <v>8</v>
      </c>
      <c r="D119" s="118">
        <v>1</v>
      </c>
      <c r="E119" s="195" t="s">
        <v>769</v>
      </c>
      <c r="F119" s="23"/>
      <c r="G119" s="146"/>
      <c r="H119" s="142"/>
      <c r="I119" s="132"/>
      <c r="K119" s="541"/>
      <c r="L119" s="541"/>
      <c r="M119" s="541"/>
    </row>
    <row r="120" spans="1:13" ht="27" customHeight="1" hidden="1">
      <c r="A120" s="130"/>
      <c r="B120" s="61"/>
      <c r="C120" s="62"/>
      <c r="D120" s="118"/>
      <c r="E120" s="121" t="s">
        <v>850</v>
      </c>
      <c r="F120" s="20"/>
      <c r="G120" s="146"/>
      <c r="H120" s="142"/>
      <c r="I120" s="132"/>
      <c r="K120" s="541"/>
      <c r="L120" s="541"/>
      <c r="M120" s="541"/>
    </row>
    <row r="121" spans="1:13" ht="27" customHeight="1" hidden="1">
      <c r="A121" s="130"/>
      <c r="B121" s="61"/>
      <c r="C121" s="62"/>
      <c r="D121" s="118"/>
      <c r="E121" s="121" t="s">
        <v>852</v>
      </c>
      <c r="F121" s="20"/>
      <c r="G121" s="146"/>
      <c r="H121" s="142"/>
      <c r="I121" s="132"/>
      <c r="K121" s="541"/>
      <c r="L121" s="541"/>
      <c r="M121" s="541"/>
    </row>
    <row r="122" spans="1:13" ht="27" customHeight="1" hidden="1">
      <c r="A122" s="130"/>
      <c r="B122" s="61"/>
      <c r="C122" s="62"/>
      <c r="D122" s="118"/>
      <c r="E122" s="121" t="s">
        <v>852</v>
      </c>
      <c r="F122" s="20"/>
      <c r="G122" s="146"/>
      <c r="H122" s="142"/>
      <c r="I122" s="132"/>
      <c r="K122" s="541"/>
      <c r="L122" s="541"/>
      <c r="M122" s="541"/>
    </row>
    <row r="123" spans="1:13" ht="27" customHeight="1" hidden="1">
      <c r="A123" s="130">
        <v>2185</v>
      </c>
      <c r="B123" s="61" t="s">
        <v>919</v>
      </c>
      <c r="C123" s="62">
        <v>8</v>
      </c>
      <c r="D123" s="118">
        <v>1</v>
      </c>
      <c r="E123" s="195"/>
      <c r="F123" s="23"/>
      <c r="G123" s="146"/>
      <c r="H123" s="142"/>
      <c r="I123" s="132"/>
      <c r="K123" s="541"/>
      <c r="L123" s="541"/>
      <c r="M123" s="541"/>
    </row>
    <row r="124" spans="1:13" s="161" customFormat="1" ht="27" customHeight="1" hidden="1">
      <c r="A124" s="156">
        <v>2200</v>
      </c>
      <c r="B124" s="58" t="s">
        <v>911</v>
      </c>
      <c r="C124" s="60">
        <v>0</v>
      </c>
      <c r="D124" s="117">
        <v>0</v>
      </c>
      <c r="E124" s="148" t="s">
        <v>593</v>
      </c>
      <c r="F124" s="157" t="s">
        <v>143</v>
      </c>
      <c r="G124" s="158"/>
      <c r="H124" s="159"/>
      <c r="I124" s="160"/>
      <c r="K124" s="541"/>
      <c r="L124" s="541"/>
      <c r="M124" s="541"/>
    </row>
    <row r="125" spans="1:13" ht="27" customHeight="1" hidden="1">
      <c r="A125" s="128"/>
      <c r="B125" s="58"/>
      <c r="C125" s="59"/>
      <c r="D125" s="116"/>
      <c r="E125" s="121" t="s">
        <v>754</v>
      </c>
      <c r="F125" s="17"/>
      <c r="G125" s="144"/>
      <c r="H125" s="140"/>
      <c r="I125" s="129"/>
      <c r="K125" s="541"/>
      <c r="L125" s="541"/>
      <c r="M125" s="541"/>
    </row>
    <row r="126" spans="1:13" ht="27" customHeight="1" hidden="1">
      <c r="A126" s="130">
        <v>2210</v>
      </c>
      <c r="B126" s="58" t="s">
        <v>911</v>
      </c>
      <c r="C126" s="62">
        <v>1</v>
      </c>
      <c r="D126" s="118">
        <v>0</v>
      </c>
      <c r="E126" s="122" t="s">
        <v>144</v>
      </c>
      <c r="F126" s="24" t="s">
        <v>145</v>
      </c>
      <c r="G126" s="146"/>
      <c r="H126" s="142"/>
      <c r="I126" s="132"/>
      <c r="K126" s="541"/>
      <c r="L126" s="541"/>
      <c r="M126" s="541"/>
    </row>
    <row r="127" spans="1:13" s="19" customFormat="1" ht="27" customHeight="1" hidden="1">
      <c r="A127" s="130"/>
      <c r="B127" s="58"/>
      <c r="C127" s="60"/>
      <c r="D127" s="117"/>
      <c r="E127" s="121" t="s">
        <v>755</v>
      </c>
      <c r="F127" s="18"/>
      <c r="G127" s="145"/>
      <c r="H127" s="141"/>
      <c r="I127" s="131"/>
      <c r="K127" s="541"/>
      <c r="L127" s="541"/>
      <c r="M127" s="541"/>
    </row>
    <row r="128" spans="1:13" ht="27" customHeight="1" hidden="1">
      <c r="A128" s="130">
        <v>2211</v>
      </c>
      <c r="B128" s="61" t="s">
        <v>911</v>
      </c>
      <c r="C128" s="62">
        <v>1</v>
      </c>
      <c r="D128" s="118">
        <v>1</v>
      </c>
      <c r="E128" s="121" t="s">
        <v>146</v>
      </c>
      <c r="F128" s="23" t="s">
        <v>147</v>
      </c>
      <c r="G128" s="146"/>
      <c r="H128" s="142"/>
      <c r="I128" s="132"/>
      <c r="K128" s="541"/>
      <c r="L128" s="541"/>
      <c r="M128" s="541"/>
    </row>
    <row r="129" spans="1:13" ht="27" customHeight="1" hidden="1">
      <c r="A129" s="130"/>
      <c r="B129" s="61"/>
      <c r="C129" s="62"/>
      <c r="D129" s="118"/>
      <c r="E129" s="121" t="s">
        <v>850</v>
      </c>
      <c r="F129" s="20"/>
      <c r="G129" s="146"/>
      <c r="H129" s="142"/>
      <c r="I129" s="132"/>
      <c r="K129" s="541"/>
      <c r="L129" s="541"/>
      <c r="M129" s="541"/>
    </row>
    <row r="130" spans="1:13" ht="27" customHeight="1" hidden="1">
      <c r="A130" s="130"/>
      <c r="B130" s="61"/>
      <c r="C130" s="62"/>
      <c r="D130" s="118"/>
      <c r="E130" s="121" t="s">
        <v>852</v>
      </c>
      <c r="F130" s="20"/>
      <c r="G130" s="146"/>
      <c r="H130" s="142"/>
      <c r="I130" s="132"/>
      <c r="K130" s="541"/>
      <c r="L130" s="541"/>
      <c r="M130" s="541"/>
    </row>
    <row r="131" spans="1:13" ht="27" customHeight="1" hidden="1">
      <c r="A131" s="130"/>
      <c r="B131" s="61"/>
      <c r="C131" s="62"/>
      <c r="D131" s="118"/>
      <c r="E131" s="121" t="s">
        <v>852</v>
      </c>
      <c r="F131" s="20"/>
      <c r="G131" s="146"/>
      <c r="H131" s="142"/>
      <c r="I131" s="132"/>
      <c r="K131" s="541"/>
      <c r="L131" s="541"/>
      <c r="M131" s="541"/>
    </row>
    <row r="132" spans="1:13" ht="27" customHeight="1" hidden="1">
      <c r="A132" s="130">
        <v>2220</v>
      </c>
      <c r="B132" s="58" t="s">
        <v>911</v>
      </c>
      <c r="C132" s="60">
        <v>2</v>
      </c>
      <c r="D132" s="117">
        <v>0</v>
      </c>
      <c r="E132" s="122" t="s">
        <v>148</v>
      </c>
      <c r="F132" s="24" t="s">
        <v>149</v>
      </c>
      <c r="G132" s="146"/>
      <c r="H132" s="142"/>
      <c r="I132" s="132"/>
      <c r="K132" s="541"/>
      <c r="L132" s="541"/>
      <c r="M132" s="541"/>
    </row>
    <row r="133" spans="1:13" s="19" customFormat="1" ht="27" customHeight="1" hidden="1">
      <c r="A133" s="130"/>
      <c r="B133" s="58"/>
      <c r="C133" s="60"/>
      <c r="D133" s="117"/>
      <c r="E133" s="121" t="s">
        <v>755</v>
      </c>
      <c r="F133" s="18"/>
      <c r="G133" s="145"/>
      <c r="H133" s="141"/>
      <c r="I133" s="131"/>
      <c r="K133" s="541"/>
      <c r="L133" s="541"/>
      <c r="M133" s="541"/>
    </row>
    <row r="134" spans="1:13" ht="27" customHeight="1" hidden="1">
      <c r="A134" s="130">
        <v>2221</v>
      </c>
      <c r="B134" s="61" t="s">
        <v>911</v>
      </c>
      <c r="C134" s="62">
        <v>2</v>
      </c>
      <c r="D134" s="118">
        <v>1</v>
      </c>
      <c r="E134" s="121" t="s">
        <v>150</v>
      </c>
      <c r="F134" s="23" t="s">
        <v>151</v>
      </c>
      <c r="G134" s="146"/>
      <c r="H134" s="142"/>
      <c r="I134" s="132"/>
      <c r="K134" s="541"/>
      <c r="L134" s="541"/>
      <c r="M134" s="541"/>
    </row>
    <row r="135" spans="1:13" ht="27" customHeight="1" hidden="1">
      <c r="A135" s="130"/>
      <c r="B135" s="61"/>
      <c r="C135" s="62"/>
      <c r="D135" s="118"/>
      <c r="E135" s="121" t="s">
        <v>850</v>
      </c>
      <c r="F135" s="20"/>
      <c r="G135" s="146"/>
      <c r="H135" s="142"/>
      <c r="I135" s="132"/>
      <c r="K135" s="541"/>
      <c r="L135" s="541"/>
      <c r="M135" s="541"/>
    </row>
    <row r="136" spans="1:13" ht="27" customHeight="1" hidden="1">
      <c r="A136" s="130"/>
      <c r="B136" s="61"/>
      <c r="C136" s="62"/>
      <c r="D136" s="118"/>
      <c r="E136" s="121" t="s">
        <v>852</v>
      </c>
      <c r="F136" s="20"/>
      <c r="G136" s="146"/>
      <c r="H136" s="142"/>
      <c r="I136" s="132"/>
      <c r="K136" s="541"/>
      <c r="L136" s="541"/>
      <c r="M136" s="541"/>
    </row>
    <row r="137" spans="1:13" ht="27" customHeight="1" hidden="1">
      <c r="A137" s="130"/>
      <c r="B137" s="61"/>
      <c r="C137" s="62"/>
      <c r="D137" s="118"/>
      <c r="E137" s="121" t="s">
        <v>852</v>
      </c>
      <c r="F137" s="20"/>
      <c r="G137" s="146"/>
      <c r="H137" s="142"/>
      <c r="I137" s="132"/>
      <c r="K137" s="541"/>
      <c r="L137" s="541"/>
      <c r="M137" s="541"/>
    </row>
    <row r="138" spans="1:13" ht="27" customHeight="1" hidden="1">
      <c r="A138" s="130">
        <v>2230</v>
      </c>
      <c r="B138" s="58" t="s">
        <v>911</v>
      </c>
      <c r="C138" s="62">
        <v>3</v>
      </c>
      <c r="D138" s="118">
        <v>0</v>
      </c>
      <c r="E138" s="122" t="s">
        <v>152</v>
      </c>
      <c r="F138" s="24" t="s">
        <v>153</v>
      </c>
      <c r="G138" s="146"/>
      <c r="H138" s="142"/>
      <c r="I138" s="132"/>
      <c r="K138" s="541"/>
      <c r="L138" s="541"/>
      <c r="M138" s="541"/>
    </row>
    <row r="139" spans="1:13" s="19" customFormat="1" ht="27" customHeight="1" hidden="1">
      <c r="A139" s="130"/>
      <c r="B139" s="58"/>
      <c r="C139" s="60"/>
      <c r="D139" s="117"/>
      <c r="E139" s="121" t="s">
        <v>755</v>
      </c>
      <c r="F139" s="18"/>
      <c r="G139" s="145"/>
      <c r="H139" s="141"/>
      <c r="I139" s="131"/>
      <c r="K139" s="541"/>
      <c r="L139" s="541"/>
      <c r="M139" s="541"/>
    </row>
    <row r="140" spans="1:13" ht="27" customHeight="1" hidden="1">
      <c r="A140" s="130">
        <v>2231</v>
      </c>
      <c r="B140" s="61" t="s">
        <v>911</v>
      </c>
      <c r="C140" s="62">
        <v>3</v>
      </c>
      <c r="D140" s="118">
        <v>1</v>
      </c>
      <c r="E140" s="121" t="s">
        <v>154</v>
      </c>
      <c r="F140" s="23" t="s">
        <v>155</v>
      </c>
      <c r="G140" s="146"/>
      <c r="H140" s="142"/>
      <c r="I140" s="132"/>
      <c r="K140" s="541"/>
      <c r="L140" s="541"/>
      <c r="M140" s="541"/>
    </row>
    <row r="141" spans="1:13" ht="27" customHeight="1" hidden="1">
      <c r="A141" s="130"/>
      <c r="B141" s="61"/>
      <c r="C141" s="62"/>
      <c r="D141" s="118"/>
      <c r="E141" s="121" t="s">
        <v>850</v>
      </c>
      <c r="F141" s="20"/>
      <c r="G141" s="146"/>
      <c r="H141" s="142"/>
      <c r="I141" s="132"/>
      <c r="K141" s="541"/>
      <c r="L141" s="541"/>
      <c r="M141" s="541"/>
    </row>
    <row r="142" spans="1:13" ht="27" customHeight="1" hidden="1">
      <c r="A142" s="130"/>
      <c r="B142" s="61"/>
      <c r="C142" s="62"/>
      <c r="D142" s="118"/>
      <c r="E142" s="121" t="s">
        <v>852</v>
      </c>
      <c r="F142" s="20"/>
      <c r="G142" s="146"/>
      <c r="H142" s="142"/>
      <c r="I142" s="132"/>
      <c r="K142" s="541"/>
      <c r="L142" s="541"/>
      <c r="M142" s="541"/>
    </row>
    <row r="143" spans="1:13" ht="27" customHeight="1" hidden="1">
      <c r="A143" s="130"/>
      <c r="B143" s="61"/>
      <c r="C143" s="62"/>
      <c r="D143" s="118"/>
      <c r="E143" s="121" t="s">
        <v>852</v>
      </c>
      <c r="F143" s="20"/>
      <c r="G143" s="146"/>
      <c r="H143" s="142"/>
      <c r="I143" s="132"/>
      <c r="K143" s="541"/>
      <c r="L143" s="541"/>
      <c r="M143" s="541"/>
    </row>
    <row r="144" spans="1:13" ht="27" customHeight="1" hidden="1">
      <c r="A144" s="130">
        <v>2240</v>
      </c>
      <c r="B144" s="58" t="s">
        <v>911</v>
      </c>
      <c r="C144" s="60">
        <v>4</v>
      </c>
      <c r="D144" s="117">
        <v>0</v>
      </c>
      <c r="E144" s="122" t="s">
        <v>156</v>
      </c>
      <c r="F144" s="18" t="s">
        <v>157</v>
      </c>
      <c r="G144" s="146"/>
      <c r="H144" s="142"/>
      <c r="I144" s="132"/>
      <c r="K144" s="541"/>
      <c r="L144" s="541"/>
      <c r="M144" s="541"/>
    </row>
    <row r="145" spans="1:13" s="19" customFormat="1" ht="27" customHeight="1" hidden="1">
      <c r="A145" s="130"/>
      <c r="B145" s="58"/>
      <c r="C145" s="60"/>
      <c r="D145" s="117"/>
      <c r="E145" s="121" t="s">
        <v>755</v>
      </c>
      <c r="F145" s="18"/>
      <c r="G145" s="145"/>
      <c r="H145" s="141"/>
      <c r="I145" s="131"/>
      <c r="K145" s="541"/>
      <c r="L145" s="541"/>
      <c r="M145" s="541"/>
    </row>
    <row r="146" spans="1:13" ht="27" customHeight="1" hidden="1">
      <c r="A146" s="130">
        <v>2241</v>
      </c>
      <c r="B146" s="61" t="s">
        <v>911</v>
      </c>
      <c r="C146" s="62">
        <v>4</v>
      </c>
      <c r="D146" s="118">
        <v>1</v>
      </c>
      <c r="E146" s="121" t="s">
        <v>156</v>
      </c>
      <c r="F146" s="23" t="s">
        <v>157</v>
      </c>
      <c r="G146" s="146"/>
      <c r="H146" s="142"/>
      <c r="I146" s="132"/>
      <c r="K146" s="541"/>
      <c r="L146" s="541"/>
      <c r="M146" s="541"/>
    </row>
    <row r="147" spans="1:13" s="19" customFormat="1" ht="27" customHeight="1" hidden="1">
      <c r="A147" s="130"/>
      <c r="B147" s="58"/>
      <c r="C147" s="60"/>
      <c r="D147" s="117"/>
      <c r="E147" s="121" t="s">
        <v>755</v>
      </c>
      <c r="F147" s="18"/>
      <c r="G147" s="145"/>
      <c r="H147" s="141"/>
      <c r="I147" s="131"/>
      <c r="K147" s="541"/>
      <c r="L147" s="541"/>
      <c r="M147" s="541"/>
    </row>
    <row r="148" spans="1:13" ht="27" customHeight="1" hidden="1">
      <c r="A148" s="130">
        <v>2250</v>
      </c>
      <c r="B148" s="58" t="s">
        <v>911</v>
      </c>
      <c r="C148" s="60">
        <v>5</v>
      </c>
      <c r="D148" s="117">
        <v>0</v>
      </c>
      <c r="E148" s="122" t="s">
        <v>161</v>
      </c>
      <c r="F148" s="18" t="s">
        <v>162</v>
      </c>
      <c r="G148" s="146"/>
      <c r="H148" s="142"/>
      <c r="I148" s="132"/>
      <c r="K148" s="541"/>
      <c r="L148" s="541"/>
      <c r="M148" s="541"/>
    </row>
    <row r="149" spans="1:13" s="19" customFormat="1" ht="27" customHeight="1" hidden="1">
      <c r="A149" s="130"/>
      <c r="B149" s="58"/>
      <c r="C149" s="60"/>
      <c r="D149" s="117"/>
      <c r="E149" s="121" t="s">
        <v>755</v>
      </c>
      <c r="F149" s="18"/>
      <c r="G149" s="145"/>
      <c r="H149" s="141"/>
      <c r="I149" s="131"/>
      <c r="K149" s="541"/>
      <c r="L149" s="541"/>
      <c r="M149" s="541"/>
    </row>
    <row r="150" spans="1:13" ht="27" customHeight="1" hidden="1">
      <c r="A150" s="130">
        <v>2251</v>
      </c>
      <c r="B150" s="61" t="s">
        <v>911</v>
      </c>
      <c r="C150" s="62">
        <v>5</v>
      </c>
      <c r="D150" s="118">
        <v>1</v>
      </c>
      <c r="E150" s="121" t="s">
        <v>161</v>
      </c>
      <c r="F150" s="23" t="s">
        <v>163</v>
      </c>
      <c r="G150" s="146"/>
      <c r="H150" s="142"/>
      <c r="I150" s="132"/>
      <c r="K150" s="541"/>
      <c r="L150" s="541"/>
      <c r="M150" s="541"/>
    </row>
    <row r="151" spans="1:13" ht="27" customHeight="1" hidden="1">
      <c r="A151" s="130"/>
      <c r="B151" s="61"/>
      <c r="C151" s="62"/>
      <c r="D151" s="118"/>
      <c r="E151" s="121" t="s">
        <v>850</v>
      </c>
      <c r="F151" s="20"/>
      <c r="G151" s="146"/>
      <c r="H151" s="142"/>
      <c r="I151" s="132"/>
      <c r="K151" s="541"/>
      <c r="L151" s="541"/>
      <c r="M151" s="541"/>
    </row>
    <row r="152" spans="1:13" ht="27" customHeight="1" hidden="1">
      <c r="A152" s="130"/>
      <c r="B152" s="61"/>
      <c r="C152" s="62"/>
      <c r="D152" s="118"/>
      <c r="E152" s="121" t="s">
        <v>852</v>
      </c>
      <c r="F152" s="20"/>
      <c r="G152" s="146"/>
      <c r="H152" s="142"/>
      <c r="I152" s="132"/>
      <c r="K152" s="541"/>
      <c r="L152" s="541"/>
      <c r="M152" s="541"/>
    </row>
    <row r="153" spans="1:13" ht="27" customHeight="1" hidden="1">
      <c r="A153" s="130"/>
      <c r="B153" s="61"/>
      <c r="C153" s="62"/>
      <c r="D153" s="118"/>
      <c r="E153" s="121" t="s">
        <v>852</v>
      </c>
      <c r="F153" s="20"/>
      <c r="G153" s="146"/>
      <c r="H153" s="142"/>
      <c r="I153" s="132"/>
      <c r="K153" s="541"/>
      <c r="L153" s="541"/>
      <c r="M153" s="541"/>
    </row>
    <row r="154" spans="1:13" s="161" customFormat="1" ht="27" customHeight="1" hidden="1">
      <c r="A154" s="156">
        <v>2300</v>
      </c>
      <c r="B154" s="63" t="s">
        <v>912</v>
      </c>
      <c r="C154" s="60">
        <v>0</v>
      </c>
      <c r="D154" s="117">
        <v>0</v>
      </c>
      <c r="E154" s="165" t="s">
        <v>594</v>
      </c>
      <c r="F154" s="157" t="s">
        <v>164</v>
      </c>
      <c r="G154" s="158"/>
      <c r="H154" s="159"/>
      <c r="I154" s="160"/>
      <c r="K154" s="541"/>
      <c r="L154" s="541"/>
      <c r="M154" s="541"/>
    </row>
    <row r="155" spans="1:13" ht="27" customHeight="1" hidden="1">
      <c r="A155" s="128"/>
      <c r="B155" s="58"/>
      <c r="C155" s="59"/>
      <c r="D155" s="116"/>
      <c r="E155" s="121" t="s">
        <v>754</v>
      </c>
      <c r="F155" s="17"/>
      <c r="G155" s="144"/>
      <c r="H155" s="140"/>
      <c r="I155" s="129"/>
      <c r="K155" s="541"/>
      <c r="L155" s="541"/>
      <c r="M155" s="541"/>
    </row>
    <row r="156" spans="1:13" ht="27" customHeight="1" hidden="1">
      <c r="A156" s="130">
        <v>2310</v>
      </c>
      <c r="B156" s="63" t="s">
        <v>912</v>
      </c>
      <c r="C156" s="60">
        <v>1</v>
      </c>
      <c r="D156" s="117">
        <v>0</v>
      </c>
      <c r="E156" s="122" t="s">
        <v>676</v>
      </c>
      <c r="F156" s="18" t="s">
        <v>166</v>
      </c>
      <c r="G156" s="146"/>
      <c r="H156" s="142"/>
      <c r="I156" s="132"/>
      <c r="K156" s="541"/>
      <c r="L156" s="541"/>
      <c r="M156" s="541"/>
    </row>
    <row r="157" spans="1:13" s="19" customFormat="1" ht="27" customHeight="1" hidden="1">
      <c r="A157" s="130"/>
      <c r="B157" s="58"/>
      <c r="C157" s="60"/>
      <c r="D157" s="117"/>
      <c r="E157" s="121" t="s">
        <v>755</v>
      </c>
      <c r="F157" s="18"/>
      <c r="G157" s="145"/>
      <c r="H157" s="141"/>
      <c r="I157" s="131"/>
      <c r="K157" s="541"/>
      <c r="L157" s="541"/>
      <c r="M157" s="541"/>
    </row>
    <row r="158" spans="1:13" ht="27" customHeight="1" hidden="1">
      <c r="A158" s="130">
        <v>2311</v>
      </c>
      <c r="B158" s="64" t="s">
        <v>912</v>
      </c>
      <c r="C158" s="62">
        <v>1</v>
      </c>
      <c r="D158" s="118">
        <v>1</v>
      </c>
      <c r="E158" s="121" t="s">
        <v>165</v>
      </c>
      <c r="F158" s="23" t="s">
        <v>167</v>
      </c>
      <c r="G158" s="146"/>
      <c r="H158" s="142"/>
      <c r="I158" s="132"/>
      <c r="K158" s="541"/>
      <c r="L158" s="541"/>
      <c r="M158" s="541"/>
    </row>
    <row r="159" spans="1:13" ht="27" customHeight="1" hidden="1">
      <c r="A159" s="130"/>
      <c r="B159" s="61"/>
      <c r="C159" s="62"/>
      <c r="D159" s="118"/>
      <c r="E159" s="121" t="s">
        <v>850</v>
      </c>
      <c r="F159" s="20"/>
      <c r="G159" s="146"/>
      <c r="H159" s="142"/>
      <c r="I159" s="132"/>
      <c r="K159" s="541"/>
      <c r="L159" s="541"/>
      <c r="M159" s="541"/>
    </row>
    <row r="160" spans="1:13" ht="27" customHeight="1" hidden="1">
      <c r="A160" s="130"/>
      <c r="B160" s="61"/>
      <c r="C160" s="62"/>
      <c r="D160" s="118"/>
      <c r="E160" s="121" t="s">
        <v>852</v>
      </c>
      <c r="F160" s="20"/>
      <c r="G160" s="146"/>
      <c r="H160" s="142"/>
      <c r="I160" s="132"/>
      <c r="K160" s="541"/>
      <c r="L160" s="541"/>
      <c r="M160" s="541"/>
    </row>
    <row r="161" spans="1:13" ht="27" customHeight="1" hidden="1">
      <c r="A161" s="130"/>
      <c r="B161" s="61"/>
      <c r="C161" s="62"/>
      <c r="D161" s="118"/>
      <c r="E161" s="121" t="s">
        <v>852</v>
      </c>
      <c r="F161" s="20"/>
      <c r="G161" s="146"/>
      <c r="H161" s="142"/>
      <c r="I161" s="132"/>
      <c r="K161" s="541"/>
      <c r="L161" s="541"/>
      <c r="M161" s="541"/>
    </row>
    <row r="162" spans="1:13" ht="27" customHeight="1" hidden="1">
      <c r="A162" s="130">
        <v>2312</v>
      </c>
      <c r="B162" s="64" t="s">
        <v>912</v>
      </c>
      <c r="C162" s="62">
        <v>1</v>
      </c>
      <c r="D162" s="118">
        <v>2</v>
      </c>
      <c r="E162" s="121" t="s">
        <v>677</v>
      </c>
      <c r="F162" s="23"/>
      <c r="G162" s="146"/>
      <c r="H162" s="142"/>
      <c r="I162" s="132"/>
      <c r="K162" s="541"/>
      <c r="L162" s="541"/>
      <c r="M162" s="541"/>
    </row>
    <row r="163" spans="1:13" ht="27" customHeight="1" hidden="1">
      <c r="A163" s="130"/>
      <c r="B163" s="61"/>
      <c r="C163" s="62"/>
      <c r="D163" s="118"/>
      <c r="E163" s="121" t="s">
        <v>850</v>
      </c>
      <c r="F163" s="20"/>
      <c r="G163" s="146"/>
      <c r="H163" s="142"/>
      <c r="I163" s="132"/>
      <c r="K163" s="541"/>
      <c r="L163" s="541"/>
      <c r="M163" s="541"/>
    </row>
    <row r="164" spans="1:13" ht="27" customHeight="1" hidden="1">
      <c r="A164" s="130"/>
      <c r="B164" s="61"/>
      <c r="C164" s="62"/>
      <c r="D164" s="118"/>
      <c r="E164" s="121" t="s">
        <v>852</v>
      </c>
      <c r="F164" s="20"/>
      <c r="G164" s="146"/>
      <c r="H164" s="142"/>
      <c r="I164" s="132"/>
      <c r="K164" s="541"/>
      <c r="L164" s="541"/>
      <c r="M164" s="541"/>
    </row>
    <row r="165" spans="1:13" ht="27" customHeight="1" hidden="1">
      <c r="A165" s="130"/>
      <c r="B165" s="61"/>
      <c r="C165" s="62"/>
      <c r="D165" s="118"/>
      <c r="E165" s="121" t="s">
        <v>852</v>
      </c>
      <c r="F165" s="20"/>
      <c r="G165" s="146"/>
      <c r="H165" s="142"/>
      <c r="I165" s="132"/>
      <c r="K165" s="541"/>
      <c r="L165" s="541"/>
      <c r="M165" s="541"/>
    </row>
    <row r="166" spans="1:13" ht="27" customHeight="1" hidden="1">
      <c r="A166" s="130">
        <v>2313</v>
      </c>
      <c r="B166" s="64" t="s">
        <v>912</v>
      </c>
      <c r="C166" s="62">
        <v>1</v>
      </c>
      <c r="D166" s="118">
        <v>3</v>
      </c>
      <c r="E166" s="121" t="s">
        <v>678</v>
      </c>
      <c r="F166" s="23"/>
      <c r="G166" s="146"/>
      <c r="H166" s="142"/>
      <c r="I166" s="132"/>
      <c r="K166" s="541"/>
      <c r="L166" s="541"/>
      <c r="M166" s="541"/>
    </row>
    <row r="167" spans="1:13" ht="27" customHeight="1" hidden="1">
      <c r="A167" s="130"/>
      <c r="B167" s="61"/>
      <c r="C167" s="62"/>
      <c r="D167" s="118"/>
      <c r="E167" s="121" t="s">
        <v>850</v>
      </c>
      <c r="F167" s="20"/>
      <c r="G167" s="146"/>
      <c r="H167" s="142"/>
      <c r="I167" s="132"/>
      <c r="K167" s="541"/>
      <c r="L167" s="541"/>
      <c r="M167" s="541"/>
    </row>
    <row r="168" spans="1:13" ht="27" customHeight="1" hidden="1">
      <c r="A168" s="130"/>
      <c r="B168" s="61"/>
      <c r="C168" s="62"/>
      <c r="D168" s="118"/>
      <c r="E168" s="121" t="s">
        <v>852</v>
      </c>
      <c r="F168" s="20"/>
      <c r="G168" s="146"/>
      <c r="H168" s="142"/>
      <c r="I168" s="132"/>
      <c r="K168" s="541"/>
      <c r="L168" s="541"/>
      <c r="M168" s="541"/>
    </row>
    <row r="169" spans="1:13" ht="27" customHeight="1" hidden="1">
      <c r="A169" s="130"/>
      <c r="B169" s="61"/>
      <c r="C169" s="62"/>
      <c r="D169" s="118"/>
      <c r="E169" s="121" t="s">
        <v>852</v>
      </c>
      <c r="F169" s="20"/>
      <c r="G169" s="146"/>
      <c r="H169" s="142"/>
      <c r="I169" s="132"/>
      <c r="K169" s="541"/>
      <c r="L169" s="541"/>
      <c r="M169" s="541"/>
    </row>
    <row r="170" spans="1:13" ht="27" customHeight="1" hidden="1">
      <c r="A170" s="130">
        <v>2320</v>
      </c>
      <c r="B170" s="63" t="s">
        <v>912</v>
      </c>
      <c r="C170" s="60">
        <v>2</v>
      </c>
      <c r="D170" s="117">
        <v>0</v>
      </c>
      <c r="E170" s="122" t="s">
        <v>679</v>
      </c>
      <c r="F170" s="18" t="s">
        <v>168</v>
      </c>
      <c r="G170" s="146"/>
      <c r="H170" s="142"/>
      <c r="I170" s="132"/>
      <c r="K170" s="541"/>
      <c r="L170" s="541"/>
      <c r="M170" s="541"/>
    </row>
    <row r="171" spans="1:13" s="19" customFormat="1" ht="27" customHeight="1" hidden="1">
      <c r="A171" s="130"/>
      <c r="B171" s="58"/>
      <c r="C171" s="60"/>
      <c r="D171" s="117"/>
      <c r="E171" s="121" t="s">
        <v>755</v>
      </c>
      <c r="F171" s="18"/>
      <c r="G171" s="145"/>
      <c r="H171" s="141"/>
      <c r="I171" s="131"/>
      <c r="K171" s="541"/>
      <c r="L171" s="541"/>
      <c r="M171" s="541"/>
    </row>
    <row r="172" spans="1:13" ht="27" customHeight="1" hidden="1">
      <c r="A172" s="130">
        <v>2321</v>
      </c>
      <c r="B172" s="64" t="s">
        <v>912</v>
      </c>
      <c r="C172" s="62">
        <v>2</v>
      </c>
      <c r="D172" s="118">
        <v>1</v>
      </c>
      <c r="E172" s="121" t="s">
        <v>680</v>
      </c>
      <c r="F172" s="23" t="s">
        <v>169</v>
      </c>
      <c r="G172" s="146"/>
      <c r="H172" s="142"/>
      <c r="I172" s="132"/>
      <c r="K172" s="541"/>
      <c r="L172" s="541"/>
      <c r="M172" s="541"/>
    </row>
    <row r="173" spans="1:13" ht="27" customHeight="1" hidden="1">
      <c r="A173" s="130"/>
      <c r="B173" s="61"/>
      <c r="C173" s="62"/>
      <c r="D173" s="118"/>
      <c r="E173" s="121" t="s">
        <v>850</v>
      </c>
      <c r="F173" s="20"/>
      <c r="G173" s="146"/>
      <c r="H173" s="142"/>
      <c r="I173" s="132"/>
      <c r="K173" s="541"/>
      <c r="L173" s="541"/>
      <c r="M173" s="541"/>
    </row>
    <row r="174" spans="1:13" ht="27" customHeight="1" hidden="1">
      <c r="A174" s="130"/>
      <c r="B174" s="61"/>
      <c r="C174" s="62"/>
      <c r="D174" s="118"/>
      <c r="E174" s="121" t="s">
        <v>852</v>
      </c>
      <c r="F174" s="20"/>
      <c r="G174" s="146"/>
      <c r="H174" s="142"/>
      <c r="I174" s="132"/>
      <c r="K174" s="541"/>
      <c r="L174" s="541"/>
      <c r="M174" s="541"/>
    </row>
    <row r="175" spans="1:13" ht="27" customHeight="1" hidden="1">
      <c r="A175" s="130"/>
      <c r="B175" s="61"/>
      <c r="C175" s="62"/>
      <c r="D175" s="118"/>
      <c r="E175" s="121" t="s">
        <v>852</v>
      </c>
      <c r="F175" s="20"/>
      <c r="G175" s="146"/>
      <c r="H175" s="142"/>
      <c r="I175" s="132"/>
      <c r="K175" s="541"/>
      <c r="L175" s="541"/>
      <c r="M175" s="541"/>
    </row>
    <row r="176" spans="1:13" ht="27" customHeight="1" hidden="1">
      <c r="A176" s="130">
        <v>2330</v>
      </c>
      <c r="B176" s="63" t="s">
        <v>912</v>
      </c>
      <c r="C176" s="60">
        <v>3</v>
      </c>
      <c r="D176" s="117">
        <v>0</v>
      </c>
      <c r="E176" s="122" t="s">
        <v>681</v>
      </c>
      <c r="F176" s="18" t="s">
        <v>170</v>
      </c>
      <c r="G176" s="146"/>
      <c r="H176" s="142"/>
      <c r="I176" s="132"/>
      <c r="K176" s="541"/>
      <c r="L176" s="541"/>
      <c r="M176" s="541"/>
    </row>
    <row r="177" spans="1:13" s="19" customFormat="1" ht="27" customHeight="1" hidden="1">
      <c r="A177" s="130"/>
      <c r="B177" s="58"/>
      <c r="C177" s="60"/>
      <c r="D177" s="117"/>
      <c r="E177" s="121" t="s">
        <v>755</v>
      </c>
      <c r="F177" s="18"/>
      <c r="G177" s="145"/>
      <c r="H177" s="141"/>
      <c r="I177" s="131"/>
      <c r="K177" s="541"/>
      <c r="L177" s="541"/>
      <c r="M177" s="541"/>
    </row>
    <row r="178" spans="1:13" ht="27" customHeight="1" hidden="1">
      <c r="A178" s="130">
        <v>2331</v>
      </c>
      <c r="B178" s="64" t="s">
        <v>912</v>
      </c>
      <c r="C178" s="62">
        <v>3</v>
      </c>
      <c r="D178" s="118">
        <v>1</v>
      </c>
      <c r="E178" s="121" t="s">
        <v>171</v>
      </c>
      <c r="F178" s="23" t="s">
        <v>172</v>
      </c>
      <c r="G178" s="146"/>
      <c r="H178" s="142"/>
      <c r="I178" s="132"/>
      <c r="K178" s="541"/>
      <c r="L178" s="541"/>
      <c r="M178" s="541"/>
    </row>
    <row r="179" spans="1:13" ht="27" customHeight="1" hidden="1">
      <c r="A179" s="130"/>
      <c r="B179" s="61"/>
      <c r="C179" s="62"/>
      <c r="D179" s="118"/>
      <c r="E179" s="121" t="s">
        <v>850</v>
      </c>
      <c r="F179" s="20"/>
      <c r="G179" s="146"/>
      <c r="H179" s="142"/>
      <c r="I179" s="132"/>
      <c r="K179" s="541"/>
      <c r="L179" s="541"/>
      <c r="M179" s="541"/>
    </row>
    <row r="180" spans="1:13" ht="27" customHeight="1" hidden="1">
      <c r="A180" s="130"/>
      <c r="B180" s="61"/>
      <c r="C180" s="62"/>
      <c r="D180" s="118"/>
      <c r="E180" s="121" t="s">
        <v>852</v>
      </c>
      <c r="F180" s="20"/>
      <c r="G180" s="146"/>
      <c r="H180" s="142"/>
      <c r="I180" s="132"/>
      <c r="K180" s="541"/>
      <c r="L180" s="541"/>
      <c r="M180" s="541"/>
    </row>
    <row r="181" spans="1:13" ht="27" customHeight="1" hidden="1">
      <c r="A181" s="130"/>
      <c r="B181" s="61"/>
      <c r="C181" s="62"/>
      <c r="D181" s="118"/>
      <c r="E181" s="121" t="s">
        <v>852</v>
      </c>
      <c r="F181" s="20"/>
      <c r="G181" s="146"/>
      <c r="H181" s="142"/>
      <c r="I181" s="132"/>
      <c r="K181" s="541"/>
      <c r="L181" s="541"/>
      <c r="M181" s="541"/>
    </row>
    <row r="182" spans="1:13" ht="27" customHeight="1" hidden="1">
      <c r="A182" s="130">
        <v>2332</v>
      </c>
      <c r="B182" s="64" t="s">
        <v>912</v>
      </c>
      <c r="C182" s="62">
        <v>3</v>
      </c>
      <c r="D182" s="118">
        <v>2</v>
      </c>
      <c r="E182" s="121" t="s">
        <v>682</v>
      </c>
      <c r="F182" s="23"/>
      <c r="G182" s="146"/>
      <c r="H182" s="142"/>
      <c r="I182" s="132"/>
      <c r="K182" s="541"/>
      <c r="L182" s="541"/>
      <c r="M182" s="541"/>
    </row>
    <row r="183" spans="1:13" ht="27" customHeight="1" hidden="1">
      <c r="A183" s="130"/>
      <c r="B183" s="61"/>
      <c r="C183" s="62"/>
      <c r="D183" s="118"/>
      <c r="E183" s="121" t="s">
        <v>850</v>
      </c>
      <c r="F183" s="20"/>
      <c r="G183" s="146"/>
      <c r="H183" s="142"/>
      <c r="I183" s="132"/>
      <c r="K183" s="541"/>
      <c r="L183" s="541"/>
      <c r="M183" s="541"/>
    </row>
    <row r="184" spans="1:13" ht="27" customHeight="1" hidden="1">
      <c r="A184" s="130"/>
      <c r="B184" s="61"/>
      <c r="C184" s="62"/>
      <c r="D184" s="118"/>
      <c r="E184" s="121" t="s">
        <v>852</v>
      </c>
      <c r="F184" s="20"/>
      <c r="G184" s="146"/>
      <c r="H184" s="142"/>
      <c r="I184" s="132"/>
      <c r="K184" s="541"/>
      <c r="L184" s="541"/>
      <c r="M184" s="541"/>
    </row>
    <row r="185" spans="1:13" ht="27" customHeight="1" hidden="1">
      <c r="A185" s="130"/>
      <c r="B185" s="61"/>
      <c r="C185" s="62"/>
      <c r="D185" s="118"/>
      <c r="E185" s="121" t="s">
        <v>852</v>
      </c>
      <c r="F185" s="20"/>
      <c r="G185" s="146"/>
      <c r="H185" s="142"/>
      <c r="I185" s="132"/>
      <c r="K185" s="541"/>
      <c r="L185" s="541"/>
      <c r="M185" s="541"/>
    </row>
    <row r="186" spans="1:13" ht="27" customHeight="1" hidden="1">
      <c r="A186" s="130">
        <v>2340</v>
      </c>
      <c r="B186" s="63" t="s">
        <v>912</v>
      </c>
      <c r="C186" s="60">
        <v>4</v>
      </c>
      <c r="D186" s="117">
        <v>0</v>
      </c>
      <c r="E186" s="122" t="s">
        <v>683</v>
      </c>
      <c r="F186" s="23"/>
      <c r="G186" s="146"/>
      <c r="H186" s="142"/>
      <c r="I186" s="132"/>
      <c r="K186" s="541"/>
      <c r="L186" s="541"/>
      <c r="M186" s="541"/>
    </row>
    <row r="187" spans="1:13" s="19" customFormat="1" ht="27" customHeight="1" hidden="1">
      <c r="A187" s="130"/>
      <c r="B187" s="58"/>
      <c r="C187" s="60"/>
      <c r="D187" s="117"/>
      <c r="E187" s="121" t="s">
        <v>755</v>
      </c>
      <c r="F187" s="18"/>
      <c r="G187" s="145"/>
      <c r="H187" s="141"/>
      <c r="I187" s="131"/>
      <c r="K187" s="541"/>
      <c r="L187" s="541"/>
      <c r="M187" s="541"/>
    </row>
    <row r="188" spans="1:13" ht="27" customHeight="1" hidden="1">
      <c r="A188" s="130">
        <v>2341</v>
      </c>
      <c r="B188" s="64" t="s">
        <v>912</v>
      </c>
      <c r="C188" s="62">
        <v>4</v>
      </c>
      <c r="D188" s="118">
        <v>1</v>
      </c>
      <c r="E188" s="121" t="s">
        <v>683</v>
      </c>
      <c r="F188" s="23"/>
      <c r="G188" s="146"/>
      <c r="H188" s="142"/>
      <c r="I188" s="132"/>
      <c r="K188" s="541"/>
      <c r="L188" s="541"/>
      <c r="M188" s="541"/>
    </row>
    <row r="189" spans="1:13" ht="27" customHeight="1" hidden="1">
      <c r="A189" s="130"/>
      <c r="B189" s="61"/>
      <c r="C189" s="62"/>
      <c r="D189" s="118"/>
      <c r="E189" s="121" t="s">
        <v>850</v>
      </c>
      <c r="F189" s="20"/>
      <c r="G189" s="146"/>
      <c r="H189" s="142"/>
      <c r="I189" s="132"/>
      <c r="K189" s="541"/>
      <c r="L189" s="541"/>
      <c r="M189" s="541"/>
    </row>
    <row r="190" spans="1:13" ht="27" customHeight="1" hidden="1">
      <c r="A190" s="130"/>
      <c r="B190" s="61"/>
      <c r="C190" s="62"/>
      <c r="D190" s="118"/>
      <c r="E190" s="121" t="s">
        <v>852</v>
      </c>
      <c r="F190" s="20"/>
      <c r="G190" s="146"/>
      <c r="H190" s="142"/>
      <c r="I190" s="132"/>
      <c r="K190" s="541"/>
      <c r="L190" s="541"/>
      <c r="M190" s="541"/>
    </row>
    <row r="191" spans="1:13" ht="27" customHeight="1" hidden="1">
      <c r="A191" s="130"/>
      <c r="B191" s="61"/>
      <c r="C191" s="62"/>
      <c r="D191" s="118"/>
      <c r="E191" s="121" t="s">
        <v>852</v>
      </c>
      <c r="F191" s="20"/>
      <c r="G191" s="146"/>
      <c r="H191" s="142"/>
      <c r="I191" s="132"/>
      <c r="K191" s="541"/>
      <c r="L191" s="541"/>
      <c r="M191" s="541"/>
    </row>
    <row r="192" spans="1:13" ht="27" customHeight="1" hidden="1">
      <c r="A192" s="130">
        <v>2350</v>
      </c>
      <c r="B192" s="63" t="s">
        <v>912</v>
      </c>
      <c r="C192" s="60">
        <v>5</v>
      </c>
      <c r="D192" s="117">
        <v>0</v>
      </c>
      <c r="E192" s="122" t="s">
        <v>173</v>
      </c>
      <c r="F192" s="18" t="s">
        <v>174</v>
      </c>
      <c r="G192" s="146"/>
      <c r="H192" s="142"/>
      <c r="I192" s="132"/>
      <c r="K192" s="541"/>
      <c r="L192" s="541"/>
      <c r="M192" s="541"/>
    </row>
    <row r="193" spans="1:13" s="19" customFormat="1" ht="27" customHeight="1" hidden="1">
      <c r="A193" s="130"/>
      <c r="B193" s="58"/>
      <c r="C193" s="60"/>
      <c r="D193" s="117"/>
      <c r="E193" s="121" t="s">
        <v>755</v>
      </c>
      <c r="F193" s="18"/>
      <c r="G193" s="145"/>
      <c r="H193" s="141"/>
      <c r="I193" s="131"/>
      <c r="K193" s="541"/>
      <c r="L193" s="541"/>
      <c r="M193" s="541"/>
    </row>
    <row r="194" spans="1:13" ht="27" customHeight="1" hidden="1">
      <c r="A194" s="130">
        <v>2351</v>
      </c>
      <c r="B194" s="64" t="s">
        <v>912</v>
      </c>
      <c r="C194" s="62">
        <v>5</v>
      </c>
      <c r="D194" s="118">
        <v>1</v>
      </c>
      <c r="E194" s="121" t="s">
        <v>175</v>
      </c>
      <c r="F194" s="23" t="s">
        <v>174</v>
      </c>
      <c r="G194" s="146"/>
      <c r="H194" s="142"/>
      <c r="I194" s="132"/>
      <c r="K194" s="541"/>
      <c r="L194" s="541"/>
      <c r="M194" s="541"/>
    </row>
    <row r="195" spans="1:13" ht="27" customHeight="1" hidden="1">
      <c r="A195" s="130"/>
      <c r="B195" s="61"/>
      <c r="C195" s="62"/>
      <c r="D195" s="118"/>
      <c r="E195" s="121" t="s">
        <v>850</v>
      </c>
      <c r="F195" s="20"/>
      <c r="G195" s="146"/>
      <c r="H195" s="142"/>
      <c r="I195" s="132"/>
      <c r="K195" s="541"/>
      <c r="L195" s="541"/>
      <c r="M195" s="541"/>
    </row>
    <row r="196" spans="1:13" ht="27" customHeight="1" hidden="1">
      <c r="A196" s="130"/>
      <c r="B196" s="61"/>
      <c r="C196" s="62"/>
      <c r="D196" s="118"/>
      <c r="E196" s="121" t="s">
        <v>852</v>
      </c>
      <c r="F196" s="20"/>
      <c r="G196" s="146"/>
      <c r="H196" s="142"/>
      <c r="I196" s="132"/>
      <c r="K196" s="541"/>
      <c r="L196" s="541"/>
      <c r="M196" s="541"/>
    </row>
    <row r="197" spans="1:13" ht="27" customHeight="1" hidden="1">
      <c r="A197" s="130"/>
      <c r="B197" s="61"/>
      <c r="C197" s="62"/>
      <c r="D197" s="118"/>
      <c r="E197" s="121" t="s">
        <v>852</v>
      </c>
      <c r="F197" s="20"/>
      <c r="G197" s="146"/>
      <c r="H197" s="142"/>
      <c r="I197" s="132"/>
      <c r="K197" s="541"/>
      <c r="L197" s="541"/>
      <c r="M197" s="541"/>
    </row>
    <row r="198" spans="1:13" ht="27" customHeight="1" hidden="1">
      <c r="A198" s="130">
        <v>2360</v>
      </c>
      <c r="B198" s="63" t="s">
        <v>912</v>
      </c>
      <c r="C198" s="60">
        <v>6</v>
      </c>
      <c r="D198" s="117">
        <v>0</v>
      </c>
      <c r="E198" s="122" t="s">
        <v>788</v>
      </c>
      <c r="F198" s="18" t="s">
        <v>176</v>
      </c>
      <c r="G198" s="146"/>
      <c r="H198" s="142"/>
      <c r="I198" s="132"/>
      <c r="K198" s="541"/>
      <c r="L198" s="541"/>
      <c r="M198" s="541"/>
    </row>
    <row r="199" spans="1:13" s="19" customFormat="1" ht="27" customHeight="1" hidden="1">
      <c r="A199" s="130"/>
      <c r="B199" s="58"/>
      <c r="C199" s="60"/>
      <c r="D199" s="117"/>
      <c r="E199" s="121" t="s">
        <v>755</v>
      </c>
      <c r="F199" s="18"/>
      <c r="G199" s="145"/>
      <c r="H199" s="141"/>
      <c r="I199" s="131"/>
      <c r="K199" s="541"/>
      <c r="L199" s="541"/>
      <c r="M199" s="541"/>
    </row>
    <row r="200" spans="1:13" ht="27" customHeight="1" hidden="1">
      <c r="A200" s="130">
        <v>2361</v>
      </c>
      <c r="B200" s="64" t="s">
        <v>912</v>
      </c>
      <c r="C200" s="62">
        <v>6</v>
      </c>
      <c r="D200" s="118">
        <v>1</v>
      </c>
      <c r="E200" s="121" t="s">
        <v>788</v>
      </c>
      <c r="F200" s="23" t="s">
        <v>177</v>
      </c>
      <c r="G200" s="146"/>
      <c r="H200" s="142"/>
      <c r="I200" s="132"/>
      <c r="K200" s="541"/>
      <c r="L200" s="541"/>
      <c r="M200" s="541"/>
    </row>
    <row r="201" spans="1:13" ht="27" customHeight="1" hidden="1">
      <c r="A201" s="130"/>
      <c r="B201" s="61"/>
      <c r="C201" s="62"/>
      <c r="D201" s="118"/>
      <c r="E201" s="121" t="s">
        <v>850</v>
      </c>
      <c r="F201" s="20"/>
      <c r="G201" s="146"/>
      <c r="H201" s="142"/>
      <c r="I201" s="132"/>
      <c r="K201" s="541"/>
      <c r="L201" s="541"/>
      <c r="M201" s="541"/>
    </row>
    <row r="202" spans="1:13" ht="27" customHeight="1" hidden="1">
      <c r="A202" s="130"/>
      <c r="B202" s="61"/>
      <c r="C202" s="62"/>
      <c r="D202" s="118"/>
      <c r="E202" s="121" t="s">
        <v>852</v>
      </c>
      <c r="F202" s="20"/>
      <c r="G202" s="146"/>
      <c r="H202" s="142"/>
      <c r="I202" s="132"/>
      <c r="K202" s="541"/>
      <c r="L202" s="541"/>
      <c r="M202" s="541"/>
    </row>
    <row r="203" spans="1:13" ht="27" customHeight="1" hidden="1">
      <c r="A203" s="130"/>
      <c r="B203" s="61"/>
      <c r="C203" s="62"/>
      <c r="D203" s="118"/>
      <c r="E203" s="121" t="s">
        <v>852</v>
      </c>
      <c r="F203" s="20"/>
      <c r="G203" s="146"/>
      <c r="H203" s="142"/>
      <c r="I203" s="132"/>
      <c r="K203" s="541"/>
      <c r="L203" s="541"/>
      <c r="M203" s="541"/>
    </row>
    <row r="204" spans="1:13" ht="27" customHeight="1" hidden="1">
      <c r="A204" s="130">
        <v>2370</v>
      </c>
      <c r="B204" s="63" t="s">
        <v>912</v>
      </c>
      <c r="C204" s="60">
        <v>7</v>
      </c>
      <c r="D204" s="117">
        <v>0</v>
      </c>
      <c r="E204" s="122" t="s">
        <v>790</v>
      </c>
      <c r="F204" s="18" t="s">
        <v>178</v>
      </c>
      <c r="G204" s="146"/>
      <c r="H204" s="142"/>
      <c r="I204" s="132"/>
      <c r="K204" s="541"/>
      <c r="L204" s="541"/>
      <c r="M204" s="541"/>
    </row>
    <row r="205" spans="1:13" s="19" customFormat="1" ht="27" customHeight="1" hidden="1">
      <c r="A205" s="130"/>
      <c r="B205" s="58"/>
      <c r="C205" s="60"/>
      <c r="D205" s="117"/>
      <c r="E205" s="121" t="s">
        <v>755</v>
      </c>
      <c r="F205" s="18"/>
      <c r="G205" s="145"/>
      <c r="H205" s="141"/>
      <c r="I205" s="131"/>
      <c r="K205" s="541"/>
      <c r="L205" s="541"/>
      <c r="M205" s="541"/>
    </row>
    <row r="206" spans="1:13" ht="27" customHeight="1" hidden="1">
      <c r="A206" s="130">
        <v>2371</v>
      </c>
      <c r="B206" s="64" t="s">
        <v>912</v>
      </c>
      <c r="C206" s="62">
        <v>7</v>
      </c>
      <c r="D206" s="118">
        <v>1</v>
      </c>
      <c r="E206" s="121" t="s">
        <v>790</v>
      </c>
      <c r="F206" s="23" t="s">
        <v>179</v>
      </c>
      <c r="G206" s="146"/>
      <c r="H206" s="142"/>
      <c r="I206" s="132"/>
      <c r="K206" s="541"/>
      <c r="L206" s="541"/>
      <c r="M206" s="541"/>
    </row>
    <row r="207" spans="1:13" ht="27" customHeight="1" hidden="1">
      <c r="A207" s="130"/>
      <c r="B207" s="61"/>
      <c r="C207" s="62"/>
      <c r="D207" s="118"/>
      <c r="E207" s="121" t="s">
        <v>850</v>
      </c>
      <c r="F207" s="20"/>
      <c r="G207" s="146"/>
      <c r="H207" s="142"/>
      <c r="I207" s="132"/>
      <c r="K207" s="541"/>
      <c r="L207" s="541"/>
      <c r="M207" s="541"/>
    </row>
    <row r="208" spans="1:13" ht="27" customHeight="1" hidden="1">
      <c r="A208" s="130"/>
      <c r="B208" s="61"/>
      <c r="C208" s="62"/>
      <c r="D208" s="118"/>
      <c r="E208" s="121" t="s">
        <v>852</v>
      </c>
      <c r="F208" s="20"/>
      <c r="G208" s="146"/>
      <c r="H208" s="142"/>
      <c r="I208" s="132"/>
      <c r="K208" s="541"/>
      <c r="L208" s="541"/>
      <c r="M208" s="541"/>
    </row>
    <row r="209" spans="1:13" ht="27" customHeight="1" hidden="1">
      <c r="A209" s="130"/>
      <c r="B209" s="61"/>
      <c r="C209" s="62"/>
      <c r="D209" s="118"/>
      <c r="E209" s="121" t="s">
        <v>852</v>
      </c>
      <c r="F209" s="20"/>
      <c r="G209" s="146"/>
      <c r="H209" s="142"/>
      <c r="I209" s="132"/>
      <c r="K209" s="541"/>
      <c r="L209" s="541"/>
      <c r="M209" s="541"/>
    </row>
    <row r="210" spans="1:13" s="161" customFormat="1" ht="27" customHeight="1">
      <c r="A210" s="156">
        <v>2400</v>
      </c>
      <c r="B210" s="63" t="s">
        <v>916</v>
      </c>
      <c r="C210" s="60">
        <v>0</v>
      </c>
      <c r="D210" s="117">
        <v>0</v>
      </c>
      <c r="E210" s="165" t="s">
        <v>595</v>
      </c>
      <c r="F210" s="157" t="s">
        <v>180</v>
      </c>
      <c r="G210" s="508">
        <f>H210+I210</f>
        <v>253597.40000000002</v>
      </c>
      <c r="H210" s="503">
        <f>H212+H222+H240+H254+H268+H292+H316+H334+H298</f>
        <v>147677.30000000002</v>
      </c>
      <c r="I210" s="503">
        <f>I212+I222+I240+I254+I268+I292+I316+I334+I298+I236+I246</f>
        <v>105920.1</v>
      </c>
      <c r="K210" s="541"/>
      <c r="L210" s="541"/>
      <c r="M210" s="541"/>
    </row>
    <row r="211" spans="1:13" ht="27" customHeight="1" hidden="1">
      <c r="A211" s="128"/>
      <c r="B211" s="58"/>
      <c r="C211" s="59"/>
      <c r="D211" s="116"/>
      <c r="E211" s="121" t="s">
        <v>754</v>
      </c>
      <c r="F211" s="17"/>
      <c r="G211" s="535"/>
      <c r="H211" s="504"/>
      <c r="I211" s="129"/>
      <c r="K211" s="541"/>
      <c r="L211" s="541"/>
      <c r="M211" s="541"/>
    </row>
    <row r="212" spans="1:13" ht="27" customHeight="1" hidden="1">
      <c r="A212" s="130">
        <v>2410</v>
      </c>
      <c r="B212" s="63" t="s">
        <v>916</v>
      </c>
      <c r="C212" s="60">
        <v>1</v>
      </c>
      <c r="D212" s="117">
        <v>0</v>
      </c>
      <c r="E212" s="122" t="s">
        <v>181</v>
      </c>
      <c r="F212" s="18" t="s">
        <v>184</v>
      </c>
      <c r="G212" s="507"/>
      <c r="H212" s="502"/>
      <c r="I212" s="132"/>
      <c r="K212" s="541"/>
      <c r="L212" s="541"/>
      <c r="M212" s="541"/>
    </row>
    <row r="213" spans="1:13" s="19" customFormat="1" ht="27" customHeight="1" hidden="1">
      <c r="A213" s="130"/>
      <c r="B213" s="58"/>
      <c r="C213" s="60"/>
      <c r="D213" s="117"/>
      <c r="E213" s="121" t="s">
        <v>755</v>
      </c>
      <c r="F213" s="18"/>
      <c r="G213" s="514"/>
      <c r="H213" s="498"/>
      <c r="I213" s="131"/>
      <c r="K213" s="541"/>
      <c r="L213" s="541"/>
      <c r="M213" s="541"/>
    </row>
    <row r="214" spans="1:13" ht="27" customHeight="1" hidden="1">
      <c r="A214" s="130">
        <v>2411</v>
      </c>
      <c r="B214" s="64" t="s">
        <v>916</v>
      </c>
      <c r="C214" s="62">
        <v>1</v>
      </c>
      <c r="D214" s="118">
        <v>1</v>
      </c>
      <c r="E214" s="121" t="s">
        <v>185</v>
      </c>
      <c r="F214" s="20" t="s">
        <v>186</v>
      </c>
      <c r="G214" s="507"/>
      <c r="H214" s="502"/>
      <c r="I214" s="132"/>
      <c r="K214" s="541"/>
      <c r="L214" s="541"/>
      <c r="M214" s="541"/>
    </row>
    <row r="215" spans="1:13" ht="27" customHeight="1" hidden="1">
      <c r="A215" s="130"/>
      <c r="B215" s="61"/>
      <c r="C215" s="62"/>
      <c r="D215" s="118"/>
      <c r="E215" s="121" t="s">
        <v>850</v>
      </c>
      <c r="F215" s="20"/>
      <c r="G215" s="507"/>
      <c r="H215" s="502"/>
      <c r="I215" s="132"/>
      <c r="K215" s="541"/>
      <c r="L215" s="541"/>
      <c r="M215" s="541"/>
    </row>
    <row r="216" spans="1:13" ht="27" customHeight="1" hidden="1">
      <c r="A216" s="130"/>
      <c r="B216" s="61"/>
      <c r="C216" s="62"/>
      <c r="D216" s="118"/>
      <c r="E216" s="121" t="s">
        <v>852</v>
      </c>
      <c r="F216" s="20"/>
      <c r="G216" s="507"/>
      <c r="H216" s="502"/>
      <c r="I216" s="132"/>
      <c r="K216" s="541"/>
      <c r="L216" s="541"/>
      <c r="M216" s="541"/>
    </row>
    <row r="217" spans="1:13" ht="27" customHeight="1" hidden="1">
      <c r="A217" s="130"/>
      <c r="B217" s="61"/>
      <c r="C217" s="62"/>
      <c r="D217" s="118"/>
      <c r="E217" s="121" t="s">
        <v>852</v>
      </c>
      <c r="F217" s="20"/>
      <c r="G217" s="507"/>
      <c r="H217" s="502"/>
      <c r="I217" s="132"/>
      <c r="K217" s="541"/>
      <c r="L217" s="541"/>
      <c r="M217" s="541"/>
    </row>
    <row r="218" spans="1:13" ht="27" customHeight="1" hidden="1">
      <c r="A218" s="130">
        <v>2412</v>
      </c>
      <c r="B218" s="64" t="s">
        <v>916</v>
      </c>
      <c r="C218" s="62">
        <v>1</v>
      </c>
      <c r="D218" s="118">
        <v>2</v>
      </c>
      <c r="E218" s="121" t="s">
        <v>187</v>
      </c>
      <c r="F218" s="23" t="s">
        <v>188</v>
      </c>
      <c r="G218" s="507"/>
      <c r="H218" s="502"/>
      <c r="I218" s="132"/>
      <c r="K218" s="541"/>
      <c r="L218" s="541"/>
      <c r="M218" s="541"/>
    </row>
    <row r="219" spans="1:13" ht="27" customHeight="1" hidden="1">
      <c r="A219" s="130"/>
      <c r="B219" s="61"/>
      <c r="C219" s="62"/>
      <c r="D219" s="118"/>
      <c r="E219" s="121" t="s">
        <v>850</v>
      </c>
      <c r="F219" s="20"/>
      <c r="G219" s="507"/>
      <c r="H219" s="502"/>
      <c r="I219" s="132"/>
      <c r="K219" s="541"/>
      <c r="L219" s="541"/>
      <c r="M219" s="541"/>
    </row>
    <row r="220" spans="1:13" ht="27" customHeight="1" hidden="1">
      <c r="A220" s="130"/>
      <c r="B220" s="61"/>
      <c r="C220" s="62"/>
      <c r="D220" s="118"/>
      <c r="E220" s="121" t="s">
        <v>852</v>
      </c>
      <c r="F220" s="20"/>
      <c r="G220" s="507"/>
      <c r="H220" s="502"/>
      <c r="I220" s="132"/>
      <c r="K220" s="541"/>
      <c r="L220" s="541"/>
      <c r="M220" s="541"/>
    </row>
    <row r="221" spans="1:13" ht="27" customHeight="1" hidden="1">
      <c r="A221" s="130"/>
      <c r="B221" s="61"/>
      <c r="C221" s="62"/>
      <c r="D221" s="118"/>
      <c r="E221" s="121" t="s">
        <v>852</v>
      </c>
      <c r="F221" s="20"/>
      <c r="G221" s="507"/>
      <c r="H221" s="502"/>
      <c r="I221" s="132"/>
      <c r="K221" s="541"/>
      <c r="L221" s="541"/>
      <c r="M221" s="541"/>
    </row>
    <row r="222" spans="1:13" ht="27" customHeight="1" hidden="1">
      <c r="A222" s="130">
        <v>2420</v>
      </c>
      <c r="B222" s="63" t="s">
        <v>916</v>
      </c>
      <c r="C222" s="60">
        <v>2</v>
      </c>
      <c r="D222" s="117">
        <v>0</v>
      </c>
      <c r="E222" s="122" t="s">
        <v>189</v>
      </c>
      <c r="F222" s="18" t="s">
        <v>190</v>
      </c>
      <c r="G222" s="507">
        <f>H222+I222</f>
        <v>0</v>
      </c>
      <c r="H222" s="502">
        <f>H224</f>
        <v>0</v>
      </c>
      <c r="I222" s="132"/>
      <c r="K222" s="541"/>
      <c r="L222" s="541"/>
      <c r="M222" s="541"/>
    </row>
    <row r="223" spans="1:13" s="19" customFormat="1" ht="27" customHeight="1" hidden="1">
      <c r="A223" s="130"/>
      <c r="B223" s="58"/>
      <c r="C223" s="60"/>
      <c r="D223" s="117"/>
      <c r="E223" s="121" t="s">
        <v>755</v>
      </c>
      <c r="F223" s="18"/>
      <c r="G223" s="514"/>
      <c r="H223" s="498"/>
      <c r="I223" s="131"/>
      <c r="K223" s="541"/>
      <c r="L223" s="541"/>
      <c r="M223" s="541"/>
    </row>
    <row r="224" spans="1:13" ht="27" customHeight="1" hidden="1">
      <c r="A224" s="130">
        <v>2421</v>
      </c>
      <c r="B224" s="64" t="s">
        <v>916</v>
      </c>
      <c r="C224" s="62">
        <v>2</v>
      </c>
      <c r="D224" s="118">
        <v>1</v>
      </c>
      <c r="E224" s="121" t="s">
        <v>191</v>
      </c>
      <c r="F224" s="23" t="s">
        <v>192</v>
      </c>
      <c r="G224" s="507">
        <f>H224+I224</f>
        <v>0</v>
      </c>
      <c r="H224" s="502">
        <f>H226+H227</f>
        <v>0</v>
      </c>
      <c r="I224" s="142">
        <f>I226+I227</f>
        <v>0</v>
      </c>
      <c r="K224" s="541"/>
      <c r="L224" s="541"/>
      <c r="M224" s="541"/>
    </row>
    <row r="225" spans="1:13" ht="27" customHeight="1" hidden="1">
      <c r="A225" s="130"/>
      <c r="B225" s="61"/>
      <c r="C225" s="62"/>
      <c r="D225" s="118"/>
      <c r="E225" s="121" t="s">
        <v>850</v>
      </c>
      <c r="F225" s="20"/>
      <c r="G225" s="507"/>
      <c r="H225" s="502"/>
      <c r="I225" s="132"/>
      <c r="K225" s="541"/>
      <c r="L225" s="541"/>
      <c r="M225" s="541"/>
    </row>
    <row r="226" spans="1:13" ht="27" customHeight="1" hidden="1">
      <c r="A226" s="130"/>
      <c r="B226" s="61"/>
      <c r="C226" s="62"/>
      <c r="D226" s="118"/>
      <c r="E226" s="121" t="s">
        <v>245</v>
      </c>
      <c r="F226" s="20"/>
      <c r="G226" s="507">
        <f>H226+I226</f>
        <v>0</v>
      </c>
      <c r="H226" s="502"/>
      <c r="I226" s="132"/>
      <c r="K226" s="541"/>
      <c r="L226" s="541"/>
      <c r="M226" s="541"/>
    </row>
    <row r="227" spans="1:13" ht="27" customHeight="1" hidden="1">
      <c r="A227" s="130"/>
      <c r="B227" s="61"/>
      <c r="C227" s="62"/>
      <c r="D227" s="118"/>
      <c r="E227" s="121" t="s">
        <v>429</v>
      </c>
      <c r="F227" s="20"/>
      <c r="G227" s="507">
        <f>H227+I227</f>
        <v>0</v>
      </c>
      <c r="H227" s="502"/>
      <c r="I227" s="132"/>
      <c r="K227" s="541"/>
      <c r="L227" s="541"/>
      <c r="M227" s="541"/>
    </row>
    <row r="228" spans="1:13" ht="27" customHeight="1" hidden="1">
      <c r="A228" s="130">
        <v>2422</v>
      </c>
      <c r="B228" s="64" t="s">
        <v>916</v>
      </c>
      <c r="C228" s="62">
        <v>2</v>
      </c>
      <c r="D228" s="118">
        <v>2</v>
      </c>
      <c r="E228" s="121" t="s">
        <v>193</v>
      </c>
      <c r="F228" s="23" t="s">
        <v>194</v>
      </c>
      <c r="G228" s="146"/>
      <c r="H228" s="142"/>
      <c r="I228" s="132"/>
      <c r="K228" s="541"/>
      <c r="L228" s="541"/>
      <c r="M228" s="541"/>
    </row>
    <row r="229" spans="1:13" ht="27" customHeight="1" hidden="1">
      <c r="A229" s="130"/>
      <c r="B229" s="61"/>
      <c r="C229" s="62"/>
      <c r="D229" s="118"/>
      <c r="E229" s="121" t="s">
        <v>850</v>
      </c>
      <c r="F229" s="20"/>
      <c r="G229" s="146"/>
      <c r="H229" s="142"/>
      <c r="I229" s="132"/>
      <c r="K229" s="541"/>
      <c r="L229" s="541"/>
      <c r="M229" s="541"/>
    </row>
    <row r="230" spans="1:13" ht="27" customHeight="1" hidden="1">
      <c r="A230" s="130"/>
      <c r="B230" s="61"/>
      <c r="C230" s="62"/>
      <c r="D230" s="118"/>
      <c r="E230" s="121" t="s">
        <v>852</v>
      </c>
      <c r="F230" s="20"/>
      <c r="G230" s="146"/>
      <c r="H230" s="142"/>
      <c r="I230" s="132"/>
      <c r="K230" s="541"/>
      <c r="L230" s="541"/>
      <c r="M230" s="541"/>
    </row>
    <row r="231" spans="1:13" ht="27" customHeight="1" hidden="1">
      <c r="A231" s="130"/>
      <c r="B231" s="61"/>
      <c r="C231" s="62"/>
      <c r="D231" s="118"/>
      <c r="E231" s="121" t="s">
        <v>852</v>
      </c>
      <c r="F231" s="20"/>
      <c r="G231" s="146"/>
      <c r="H231" s="142"/>
      <c r="I231" s="132"/>
      <c r="K231" s="541"/>
      <c r="L231" s="541"/>
      <c r="M231" s="541"/>
    </row>
    <row r="232" spans="1:13" ht="27" customHeight="1" hidden="1">
      <c r="A232" s="130">
        <v>2423</v>
      </c>
      <c r="B232" s="64" t="s">
        <v>916</v>
      </c>
      <c r="C232" s="62">
        <v>2</v>
      </c>
      <c r="D232" s="118">
        <v>3</v>
      </c>
      <c r="E232" s="121" t="s">
        <v>195</v>
      </c>
      <c r="F232" s="23" t="s">
        <v>196</v>
      </c>
      <c r="G232" s="146"/>
      <c r="H232" s="142"/>
      <c r="I232" s="132"/>
      <c r="K232" s="541"/>
      <c r="L232" s="541"/>
      <c r="M232" s="541"/>
    </row>
    <row r="233" spans="1:13" ht="27" customHeight="1" hidden="1">
      <c r="A233" s="130"/>
      <c r="B233" s="61"/>
      <c r="C233" s="62"/>
      <c r="D233" s="118"/>
      <c r="E233" s="121" t="s">
        <v>850</v>
      </c>
      <c r="F233" s="20"/>
      <c r="G233" s="146"/>
      <c r="H233" s="142"/>
      <c r="I233" s="132"/>
      <c r="K233" s="541"/>
      <c r="L233" s="541"/>
      <c r="M233" s="541"/>
    </row>
    <row r="234" spans="1:13" ht="27" customHeight="1" hidden="1">
      <c r="A234" s="130"/>
      <c r="B234" s="61"/>
      <c r="C234" s="62"/>
      <c r="D234" s="118"/>
      <c r="E234" s="121" t="s">
        <v>852</v>
      </c>
      <c r="F234" s="20"/>
      <c r="G234" s="146"/>
      <c r="H234" s="142"/>
      <c r="I234" s="132"/>
      <c r="K234" s="541"/>
      <c r="L234" s="541"/>
      <c r="M234" s="541"/>
    </row>
    <row r="235" spans="1:13" ht="27" customHeight="1" hidden="1">
      <c r="A235" s="130"/>
      <c r="B235" s="61"/>
      <c r="C235" s="62"/>
      <c r="D235" s="118"/>
      <c r="E235" s="121" t="s">
        <v>852</v>
      </c>
      <c r="F235" s="20"/>
      <c r="G235" s="146"/>
      <c r="H235" s="142"/>
      <c r="I235" s="132"/>
      <c r="K235" s="541"/>
      <c r="L235" s="541"/>
      <c r="M235" s="541"/>
    </row>
    <row r="236" spans="1:13" ht="27" customHeight="1">
      <c r="A236" s="130">
        <v>2424</v>
      </c>
      <c r="B236" s="64" t="s">
        <v>916</v>
      </c>
      <c r="C236" s="62">
        <v>2</v>
      </c>
      <c r="D236" s="118">
        <v>4</v>
      </c>
      <c r="E236" s="121" t="s">
        <v>917</v>
      </c>
      <c r="F236" s="23"/>
      <c r="G236" s="146">
        <f>H236+I236</f>
        <v>334577.8</v>
      </c>
      <c r="H236" s="132">
        <f>H238+H239</f>
        <v>0</v>
      </c>
      <c r="I236" s="132">
        <f>I238+I239</f>
        <v>334577.8</v>
      </c>
      <c r="K236" s="541"/>
      <c r="L236" s="541"/>
      <c r="M236" s="541"/>
    </row>
    <row r="237" spans="1:13" ht="27" customHeight="1">
      <c r="A237" s="130"/>
      <c r="B237" s="61"/>
      <c r="C237" s="62"/>
      <c r="D237" s="118"/>
      <c r="E237" s="121" t="s">
        <v>850</v>
      </c>
      <c r="F237" s="20"/>
      <c r="G237" s="146"/>
      <c r="H237" s="142"/>
      <c r="I237" s="132"/>
      <c r="K237" s="541"/>
      <c r="L237" s="541"/>
      <c r="M237" s="541"/>
    </row>
    <row r="238" spans="1:13" ht="27" customHeight="1">
      <c r="A238" s="130"/>
      <c r="B238" s="61"/>
      <c r="C238" s="62"/>
      <c r="D238" s="118"/>
      <c r="E238" s="121" t="s">
        <v>1015</v>
      </c>
      <c r="F238" s="20"/>
      <c r="G238" s="146">
        <f>H238+I238</f>
        <v>14807.8</v>
      </c>
      <c r="H238" s="142"/>
      <c r="I238" s="132">
        <v>14807.8</v>
      </c>
      <c r="K238" s="541"/>
      <c r="L238" s="541"/>
      <c r="M238" s="541"/>
    </row>
    <row r="239" spans="1:13" ht="27" customHeight="1">
      <c r="A239" s="130"/>
      <c r="B239" s="61"/>
      <c r="C239" s="62"/>
      <c r="D239" s="118"/>
      <c r="E239" s="121" t="s">
        <v>1016</v>
      </c>
      <c r="F239" s="20"/>
      <c r="G239" s="146">
        <f>H239+I239</f>
        <v>319770</v>
      </c>
      <c r="H239" s="142"/>
      <c r="I239" s="501">
        <v>319770</v>
      </c>
      <c r="K239" s="541"/>
      <c r="L239" s="541"/>
      <c r="M239" s="541"/>
    </row>
    <row r="240" spans="1:13" ht="27" customHeight="1" hidden="1">
      <c r="A240" s="130">
        <v>2430</v>
      </c>
      <c r="B240" s="63" t="s">
        <v>916</v>
      </c>
      <c r="C240" s="60">
        <v>3</v>
      </c>
      <c r="D240" s="117">
        <v>0</v>
      </c>
      <c r="E240" s="122" t="s">
        <v>197</v>
      </c>
      <c r="F240" s="18" t="s">
        <v>198</v>
      </c>
      <c r="G240" s="146"/>
      <c r="H240" s="142"/>
      <c r="I240" s="132"/>
      <c r="K240" s="541"/>
      <c r="L240" s="541"/>
      <c r="M240" s="541"/>
    </row>
    <row r="241" spans="1:13" s="19" customFormat="1" ht="27" customHeight="1" hidden="1">
      <c r="A241" s="130"/>
      <c r="B241" s="58"/>
      <c r="C241" s="60"/>
      <c r="D241" s="117"/>
      <c r="E241" s="121" t="s">
        <v>755</v>
      </c>
      <c r="F241" s="18"/>
      <c r="G241" s="145"/>
      <c r="H241" s="141"/>
      <c r="I241" s="131"/>
      <c r="K241" s="541"/>
      <c r="L241" s="541"/>
      <c r="M241" s="541"/>
    </row>
    <row r="242" spans="1:13" ht="27" customHeight="1" hidden="1">
      <c r="A242" s="130">
        <v>2431</v>
      </c>
      <c r="B242" s="64" t="s">
        <v>916</v>
      </c>
      <c r="C242" s="62">
        <v>3</v>
      </c>
      <c r="D242" s="118">
        <v>1</v>
      </c>
      <c r="E242" s="121" t="s">
        <v>199</v>
      </c>
      <c r="F242" s="23" t="s">
        <v>200</v>
      </c>
      <c r="G242" s="146"/>
      <c r="H242" s="142"/>
      <c r="I242" s="132"/>
      <c r="K242" s="541"/>
      <c r="L242" s="541"/>
      <c r="M242" s="541"/>
    </row>
    <row r="243" spans="1:13" ht="27" customHeight="1" hidden="1">
      <c r="A243" s="130"/>
      <c r="B243" s="61"/>
      <c r="C243" s="62"/>
      <c r="D243" s="118"/>
      <c r="E243" s="121" t="s">
        <v>850</v>
      </c>
      <c r="F243" s="20"/>
      <c r="G243" s="146"/>
      <c r="H243" s="142"/>
      <c r="I243" s="132"/>
      <c r="K243" s="541"/>
      <c r="L243" s="541"/>
      <c r="M243" s="541"/>
    </row>
    <row r="244" spans="1:13" ht="27" customHeight="1" hidden="1">
      <c r="A244" s="130"/>
      <c r="B244" s="61"/>
      <c r="C244" s="62"/>
      <c r="D244" s="118"/>
      <c r="E244" s="121" t="s">
        <v>852</v>
      </c>
      <c r="F244" s="20"/>
      <c r="G244" s="146"/>
      <c r="H244" s="142"/>
      <c r="I244" s="132"/>
      <c r="K244" s="541"/>
      <c r="L244" s="541"/>
      <c r="M244" s="541"/>
    </row>
    <row r="245" spans="1:13" ht="27" customHeight="1" hidden="1">
      <c r="A245" s="130"/>
      <c r="B245" s="61"/>
      <c r="C245" s="62"/>
      <c r="D245" s="118"/>
      <c r="E245" s="121" t="s">
        <v>852</v>
      </c>
      <c r="F245" s="20"/>
      <c r="G245" s="146"/>
      <c r="H245" s="142"/>
      <c r="I245" s="132"/>
      <c r="K245" s="541"/>
      <c r="L245" s="541"/>
      <c r="M245" s="541"/>
    </row>
    <row r="246" spans="1:13" ht="27" customHeight="1">
      <c r="A246" s="130">
        <v>2432</v>
      </c>
      <c r="B246" s="64" t="s">
        <v>916</v>
      </c>
      <c r="C246" s="62">
        <v>3</v>
      </c>
      <c r="D246" s="118">
        <v>2</v>
      </c>
      <c r="E246" s="121" t="s">
        <v>201</v>
      </c>
      <c r="F246" s="23" t="s">
        <v>202</v>
      </c>
      <c r="G246" s="146">
        <f>H246+I246</f>
        <v>9970</v>
      </c>
      <c r="H246" s="142"/>
      <c r="I246" s="132">
        <v>9970</v>
      </c>
      <c r="K246" s="541"/>
      <c r="L246" s="541"/>
      <c r="M246" s="541"/>
    </row>
    <row r="247" spans="1:13" ht="27" customHeight="1">
      <c r="A247" s="130"/>
      <c r="B247" s="61"/>
      <c r="C247" s="62"/>
      <c r="D247" s="118"/>
      <c r="E247" s="121" t="s">
        <v>850</v>
      </c>
      <c r="F247" s="20"/>
      <c r="G247" s="146"/>
      <c r="H247" s="142"/>
      <c r="I247" s="132"/>
      <c r="K247" s="541"/>
      <c r="L247" s="541"/>
      <c r="M247" s="541"/>
    </row>
    <row r="248" spans="1:13" ht="27" customHeight="1">
      <c r="A248" s="130"/>
      <c r="B248" s="61"/>
      <c r="C248" s="62"/>
      <c r="D248" s="118"/>
      <c r="E248" s="121" t="s">
        <v>1043</v>
      </c>
      <c r="F248" s="20"/>
      <c r="G248" s="146">
        <f>H248+I248</f>
        <v>9970</v>
      </c>
      <c r="H248" s="142"/>
      <c r="I248" s="132">
        <v>9970</v>
      </c>
      <c r="K248" s="541"/>
      <c r="L248" s="541"/>
      <c r="M248" s="541"/>
    </row>
    <row r="249" spans="1:13" ht="27" customHeight="1" hidden="1">
      <c r="A249" s="130"/>
      <c r="B249" s="61"/>
      <c r="C249" s="62"/>
      <c r="D249" s="118"/>
      <c r="E249" s="121" t="s">
        <v>852</v>
      </c>
      <c r="F249" s="20"/>
      <c r="G249" s="146"/>
      <c r="H249" s="142"/>
      <c r="I249" s="132"/>
      <c r="K249" s="541"/>
      <c r="L249" s="541"/>
      <c r="M249" s="541"/>
    </row>
    <row r="250" spans="1:13" ht="27" customHeight="1" hidden="1">
      <c r="A250" s="130">
        <v>2433</v>
      </c>
      <c r="B250" s="64" t="s">
        <v>916</v>
      </c>
      <c r="C250" s="62">
        <v>3</v>
      </c>
      <c r="D250" s="118">
        <v>3</v>
      </c>
      <c r="E250" s="121" t="s">
        <v>203</v>
      </c>
      <c r="F250" s="23" t="s">
        <v>204</v>
      </c>
      <c r="G250" s="146"/>
      <c r="H250" s="142"/>
      <c r="I250" s="132"/>
      <c r="K250" s="541"/>
      <c r="L250" s="541"/>
      <c r="M250" s="541"/>
    </row>
    <row r="251" spans="1:13" ht="27" customHeight="1" hidden="1">
      <c r="A251" s="130"/>
      <c r="B251" s="61"/>
      <c r="C251" s="62"/>
      <c r="D251" s="118"/>
      <c r="E251" s="121" t="s">
        <v>850</v>
      </c>
      <c r="F251" s="20"/>
      <c r="G251" s="146"/>
      <c r="H251" s="142"/>
      <c r="I251" s="132"/>
      <c r="K251" s="541"/>
      <c r="L251" s="541"/>
      <c r="M251" s="541"/>
    </row>
    <row r="252" spans="1:13" ht="27" customHeight="1" hidden="1">
      <c r="A252" s="130"/>
      <c r="B252" s="61"/>
      <c r="C252" s="62"/>
      <c r="D252" s="118"/>
      <c r="E252" s="121" t="s">
        <v>852</v>
      </c>
      <c r="F252" s="20"/>
      <c r="G252" s="146"/>
      <c r="H252" s="142"/>
      <c r="I252" s="132"/>
      <c r="K252" s="541"/>
      <c r="L252" s="541"/>
      <c r="M252" s="541"/>
    </row>
    <row r="253" spans="1:13" ht="27" customHeight="1" hidden="1">
      <c r="A253" s="130"/>
      <c r="B253" s="61"/>
      <c r="C253" s="62"/>
      <c r="D253" s="118"/>
      <c r="E253" s="121" t="s">
        <v>852</v>
      </c>
      <c r="F253" s="20"/>
      <c r="G253" s="146"/>
      <c r="H253" s="142"/>
      <c r="I253" s="132"/>
      <c r="K253" s="541"/>
      <c r="L253" s="541"/>
      <c r="M253" s="541"/>
    </row>
    <row r="254" spans="1:13" ht="27" customHeight="1" hidden="1">
      <c r="A254" s="130">
        <v>2440</v>
      </c>
      <c r="B254" s="63" t="s">
        <v>916</v>
      </c>
      <c r="C254" s="60">
        <v>4</v>
      </c>
      <c r="D254" s="117">
        <v>0</v>
      </c>
      <c r="E254" s="122" t="s">
        <v>211</v>
      </c>
      <c r="F254" s="18" t="s">
        <v>212</v>
      </c>
      <c r="G254" s="146"/>
      <c r="H254" s="142"/>
      <c r="I254" s="132"/>
      <c r="K254" s="541"/>
      <c r="L254" s="541"/>
      <c r="M254" s="541"/>
    </row>
    <row r="255" spans="1:13" s="19" customFormat="1" ht="27" customHeight="1" hidden="1">
      <c r="A255" s="130"/>
      <c r="B255" s="58"/>
      <c r="C255" s="60"/>
      <c r="D255" s="117"/>
      <c r="E255" s="121" t="s">
        <v>755</v>
      </c>
      <c r="F255" s="18"/>
      <c r="G255" s="145"/>
      <c r="H255" s="141"/>
      <c r="I255" s="131"/>
      <c r="K255" s="541"/>
      <c r="L255" s="541"/>
      <c r="M255" s="541"/>
    </row>
    <row r="256" spans="1:13" ht="27" customHeight="1" hidden="1">
      <c r="A256" s="130">
        <v>2441</v>
      </c>
      <c r="B256" s="64" t="s">
        <v>916</v>
      </c>
      <c r="C256" s="62">
        <v>4</v>
      </c>
      <c r="D256" s="118">
        <v>1</v>
      </c>
      <c r="E256" s="121" t="s">
        <v>213</v>
      </c>
      <c r="F256" s="23" t="s">
        <v>214</v>
      </c>
      <c r="G256" s="502"/>
      <c r="H256" s="142"/>
      <c r="I256" s="132"/>
      <c r="K256" s="541"/>
      <c r="L256" s="541"/>
      <c r="M256" s="541"/>
    </row>
    <row r="257" spans="1:13" ht="27" customHeight="1" hidden="1">
      <c r="A257" s="130"/>
      <c r="B257" s="61"/>
      <c r="C257" s="62"/>
      <c r="D257" s="118"/>
      <c r="E257" s="121" t="s">
        <v>850</v>
      </c>
      <c r="F257" s="20"/>
      <c r="G257" s="146"/>
      <c r="H257" s="142"/>
      <c r="I257" s="132"/>
      <c r="K257" s="541"/>
      <c r="L257" s="541"/>
      <c r="M257" s="541"/>
    </row>
    <row r="258" spans="1:13" ht="27" customHeight="1" hidden="1">
      <c r="A258" s="130"/>
      <c r="B258" s="61"/>
      <c r="C258" s="62"/>
      <c r="D258" s="118"/>
      <c r="E258" s="121" t="s">
        <v>852</v>
      </c>
      <c r="F258" s="20"/>
      <c r="G258" s="146"/>
      <c r="H258" s="142"/>
      <c r="I258" s="132"/>
      <c r="K258" s="541"/>
      <c r="L258" s="541"/>
      <c r="M258" s="541"/>
    </row>
    <row r="259" spans="1:13" ht="27" customHeight="1" hidden="1">
      <c r="A259" s="130"/>
      <c r="B259" s="61"/>
      <c r="C259" s="62"/>
      <c r="D259" s="118"/>
      <c r="E259" s="121" t="s">
        <v>852</v>
      </c>
      <c r="F259" s="20"/>
      <c r="G259" s="146"/>
      <c r="H259" s="142"/>
      <c r="I259" s="132"/>
      <c r="K259" s="541"/>
      <c r="L259" s="541"/>
      <c r="M259" s="541"/>
    </row>
    <row r="260" spans="1:13" ht="27" customHeight="1" hidden="1">
      <c r="A260" s="130">
        <v>2442</v>
      </c>
      <c r="B260" s="64" t="s">
        <v>916</v>
      </c>
      <c r="C260" s="62">
        <v>4</v>
      </c>
      <c r="D260" s="118">
        <v>2</v>
      </c>
      <c r="E260" s="121" t="s">
        <v>215</v>
      </c>
      <c r="F260" s="23" t="s">
        <v>216</v>
      </c>
      <c r="G260" s="146"/>
      <c r="H260" s="142"/>
      <c r="I260" s="132"/>
      <c r="K260" s="541"/>
      <c r="L260" s="541"/>
      <c r="M260" s="541"/>
    </row>
    <row r="261" spans="1:13" ht="27" customHeight="1" hidden="1">
      <c r="A261" s="130"/>
      <c r="B261" s="61"/>
      <c r="C261" s="62"/>
      <c r="D261" s="118"/>
      <c r="E261" s="121" t="s">
        <v>850</v>
      </c>
      <c r="F261" s="20"/>
      <c r="G261" s="146"/>
      <c r="H261" s="142"/>
      <c r="I261" s="132"/>
      <c r="K261" s="541"/>
      <c r="L261" s="541"/>
      <c r="M261" s="541"/>
    </row>
    <row r="262" spans="1:13" ht="27" customHeight="1" hidden="1">
      <c r="A262" s="130"/>
      <c r="B262" s="61"/>
      <c r="C262" s="62"/>
      <c r="D262" s="118"/>
      <c r="E262" s="121" t="s">
        <v>852</v>
      </c>
      <c r="F262" s="20"/>
      <c r="G262" s="146"/>
      <c r="H262" s="142"/>
      <c r="I262" s="132"/>
      <c r="K262" s="541"/>
      <c r="L262" s="541"/>
      <c r="M262" s="541"/>
    </row>
    <row r="263" spans="1:13" ht="27" customHeight="1" hidden="1">
      <c r="A263" s="130"/>
      <c r="B263" s="61"/>
      <c r="C263" s="62"/>
      <c r="D263" s="118"/>
      <c r="E263" s="121" t="s">
        <v>852</v>
      </c>
      <c r="F263" s="20"/>
      <c r="G263" s="146"/>
      <c r="H263" s="142"/>
      <c r="I263" s="132"/>
      <c r="K263" s="541"/>
      <c r="L263" s="541"/>
      <c r="M263" s="541"/>
    </row>
    <row r="264" spans="1:13" ht="27" customHeight="1" hidden="1">
      <c r="A264" s="130">
        <v>2443</v>
      </c>
      <c r="B264" s="64" t="s">
        <v>916</v>
      </c>
      <c r="C264" s="62">
        <v>4</v>
      </c>
      <c r="D264" s="118">
        <v>3</v>
      </c>
      <c r="E264" s="121" t="s">
        <v>217</v>
      </c>
      <c r="F264" s="23" t="s">
        <v>218</v>
      </c>
      <c r="G264" s="146"/>
      <c r="H264" s="142"/>
      <c r="I264" s="132"/>
      <c r="K264" s="541"/>
      <c r="L264" s="541"/>
      <c r="M264" s="541"/>
    </row>
    <row r="265" spans="1:13" ht="27" customHeight="1" hidden="1">
      <c r="A265" s="130"/>
      <c r="B265" s="61"/>
      <c r="C265" s="62"/>
      <c r="D265" s="118"/>
      <c r="E265" s="121" t="s">
        <v>850</v>
      </c>
      <c r="F265" s="20"/>
      <c r="G265" s="146"/>
      <c r="H265" s="142"/>
      <c r="I265" s="132"/>
      <c r="K265" s="541"/>
      <c r="L265" s="541"/>
      <c r="M265" s="541"/>
    </row>
    <row r="266" spans="1:13" ht="27" customHeight="1" hidden="1">
      <c r="A266" s="130"/>
      <c r="B266" s="61"/>
      <c r="C266" s="62"/>
      <c r="D266" s="118"/>
      <c r="E266" s="121" t="s">
        <v>852</v>
      </c>
      <c r="F266" s="20"/>
      <c r="G266" s="146"/>
      <c r="H266" s="142"/>
      <c r="I266" s="132"/>
      <c r="K266" s="541"/>
      <c r="L266" s="541"/>
      <c r="M266" s="541"/>
    </row>
    <row r="267" spans="1:13" ht="27" customHeight="1" hidden="1">
      <c r="A267" s="130"/>
      <c r="B267" s="61"/>
      <c r="C267" s="62"/>
      <c r="D267" s="118"/>
      <c r="E267" s="121" t="s">
        <v>852</v>
      </c>
      <c r="F267" s="20"/>
      <c r="G267" s="146"/>
      <c r="H267" s="142"/>
      <c r="I267" s="132"/>
      <c r="K267" s="541"/>
      <c r="L267" s="541"/>
      <c r="M267" s="541"/>
    </row>
    <row r="268" spans="1:13" ht="27" customHeight="1">
      <c r="A268" s="130">
        <v>2450</v>
      </c>
      <c r="B268" s="63" t="s">
        <v>916</v>
      </c>
      <c r="C268" s="60">
        <v>5</v>
      </c>
      <c r="D268" s="117">
        <v>0</v>
      </c>
      <c r="E268" s="122" t="s">
        <v>219</v>
      </c>
      <c r="F268" s="24" t="s">
        <v>220</v>
      </c>
      <c r="G268" s="146">
        <f>H268+I268</f>
        <v>187523.7</v>
      </c>
      <c r="H268" s="146">
        <f>H270</f>
        <v>147677.30000000002</v>
      </c>
      <c r="I268" s="132">
        <f>I270</f>
        <v>39846.4</v>
      </c>
      <c r="K268" s="541"/>
      <c r="L268" s="541"/>
      <c r="M268" s="541"/>
    </row>
    <row r="269" spans="1:13" s="19" customFormat="1" ht="27" customHeight="1">
      <c r="A269" s="130"/>
      <c r="B269" s="58"/>
      <c r="C269" s="60"/>
      <c r="D269" s="117"/>
      <c r="E269" s="121" t="s">
        <v>755</v>
      </c>
      <c r="F269" s="18"/>
      <c r="G269" s="145"/>
      <c r="H269" s="141"/>
      <c r="I269" s="131"/>
      <c r="K269" s="541"/>
      <c r="L269" s="541"/>
      <c r="M269" s="541"/>
    </row>
    <row r="270" spans="1:13" ht="27" customHeight="1">
      <c r="A270" s="130">
        <v>2451</v>
      </c>
      <c r="B270" s="64" t="s">
        <v>916</v>
      </c>
      <c r="C270" s="62">
        <v>5</v>
      </c>
      <c r="D270" s="118">
        <v>1</v>
      </c>
      <c r="E270" s="121" t="s">
        <v>221</v>
      </c>
      <c r="F270" s="23" t="s">
        <v>222</v>
      </c>
      <c r="G270" s="132">
        <f>G275+G274</f>
        <v>39846.4</v>
      </c>
      <c r="H270" s="132">
        <f>H275+H274+H272+H273</f>
        <v>147677.30000000002</v>
      </c>
      <c r="I270" s="132">
        <f>I274+I275</f>
        <v>39846.4</v>
      </c>
      <c r="K270" s="541"/>
      <c r="L270" s="541"/>
      <c r="M270" s="541"/>
    </row>
    <row r="271" spans="1:13" ht="27" customHeight="1" hidden="1">
      <c r="A271" s="130"/>
      <c r="B271" s="61"/>
      <c r="C271" s="62"/>
      <c r="D271" s="118"/>
      <c r="E271" s="121" t="s">
        <v>850</v>
      </c>
      <c r="F271" s="20"/>
      <c r="G271" s="146"/>
      <c r="H271" s="142"/>
      <c r="I271" s="132"/>
      <c r="K271" s="541"/>
      <c r="L271" s="541"/>
      <c r="M271" s="541"/>
    </row>
    <row r="272" spans="1:13" ht="27" customHeight="1">
      <c r="A272" s="130"/>
      <c r="B272" s="61"/>
      <c r="C272" s="62"/>
      <c r="D272" s="118"/>
      <c r="E272" s="121" t="s">
        <v>1023</v>
      </c>
      <c r="F272" s="20"/>
      <c r="G272" s="146">
        <f>H272+I272</f>
        <v>143891.80000000002</v>
      </c>
      <c r="H272" s="142">
        <f>158043.6+2008.5-16160.3</f>
        <v>143891.80000000002</v>
      </c>
      <c r="I272" s="132">
        <v>0</v>
      </c>
      <c r="K272" s="541"/>
      <c r="L272" s="541"/>
      <c r="M272" s="541"/>
    </row>
    <row r="273" spans="1:13" ht="27" customHeight="1">
      <c r="A273" s="130"/>
      <c r="B273" s="61"/>
      <c r="C273" s="62"/>
      <c r="D273" s="118"/>
      <c r="E273" s="121" t="s">
        <v>1024</v>
      </c>
      <c r="F273" s="20"/>
      <c r="G273" s="146">
        <f>H273+I273</f>
        <v>3785.5</v>
      </c>
      <c r="H273" s="142">
        <v>3785.5</v>
      </c>
      <c r="I273" s="132"/>
      <c r="K273" s="541"/>
      <c r="L273" s="541"/>
      <c r="M273" s="541"/>
    </row>
    <row r="274" spans="1:13" ht="27" customHeight="1">
      <c r="A274" s="130"/>
      <c r="B274" s="61"/>
      <c r="C274" s="62"/>
      <c r="D274" s="118"/>
      <c r="E274" s="121" t="s">
        <v>335</v>
      </c>
      <c r="F274" s="20"/>
      <c r="G274" s="146">
        <f>H274+I274</f>
        <v>8000</v>
      </c>
      <c r="H274" s="142"/>
      <c r="I274" s="132">
        <v>8000</v>
      </c>
      <c r="K274" s="541"/>
      <c r="L274" s="541"/>
      <c r="M274" s="541"/>
    </row>
    <row r="275" spans="1:13" ht="27" customHeight="1">
      <c r="A275" s="130"/>
      <c r="B275" s="61"/>
      <c r="C275" s="62"/>
      <c r="D275" s="118"/>
      <c r="E275" s="121" t="s">
        <v>1017</v>
      </c>
      <c r="F275" s="20"/>
      <c r="G275" s="146">
        <f>H275+I275</f>
        <v>31846.4</v>
      </c>
      <c r="H275" s="142"/>
      <c r="I275" s="132">
        <v>31846.4</v>
      </c>
      <c r="K275" s="541"/>
      <c r="L275" s="541"/>
      <c r="M275" s="541"/>
    </row>
    <row r="276" spans="1:13" ht="27" customHeight="1" hidden="1">
      <c r="A276" s="130">
        <v>2452</v>
      </c>
      <c r="B276" s="64" t="s">
        <v>916</v>
      </c>
      <c r="C276" s="62">
        <v>5</v>
      </c>
      <c r="D276" s="118">
        <v>2</v>
      </c>
      <c r="E276" s="121" t="s">
        <v>223</v>
      </c>
      <c r="F276" s="23" t="s">
        <v>226</v>
      </c>
      <c r="G276" s="146"/>
      <c r="H276" s="142"/>
      <c r="I276" s="132"/>
      <c r="K276" s="541"/>
      <c r="L276" s="541"/>
      <c r="M276" s="541"/>
    </row>
    <row r="277" spans="1:13" ht="27" customHeight="1" hidden="1">
      <c r="A277" s="130"/>
      <c r="B277" s="61"/>
      <c r="C277" s="62"/>
      <c r="D277" s="118"/>
      <c r="E277" s="121" t="s">
        <v>850</v>
      </c>
      <c r="F277" s="20"/>
      <c r="G277" s="146"/>
      <c r="H277" s="142"/>
      <c r="I277" s="132"/>
      <c r="K277" s="541"/>
      <c r="L277" s="541"/>
      <c r="M277" s="541"/>
    </row>
    <row r="278" spans="1:13" ht="27" customHeight="1" hidden="1">
      <c r="A278" s="130"/>
      <c r="B278" s="61"/>
      <c r="C278" s="62"/>
      <c r="D278" s="118"/>
      <c r="E278" s="121" t="s">
        <v>852</v>
      </c>
      <c r="F278" s="20"/>
      <c r="G278" s="146"/>
      <c r="H278" s="142"/>
      <c r="I278" s="132"/>
      <c r="K278" s="541"/>
      <c r="L278" s="541"/>
      <c r="M278" s="541"/>
    </row>
    <row r="279" spans="1:13" ht="27" customHeight="1" hidden="1">
      <c r="A279" s="130"/>
      <c r="B279" s="61"/>
      <c r="C279" s="62"/>
      <c r="D279" s="118"/>
      <c r="E279" s="121" t="s">
        <v>852</v>
      </c>
      <c r="F279" s="20"/>
      <c r="G279" s="146"/>
      <c r="H279" s="142"/>
      <c r="I279" s="132"/>
      <c r="K279" s="541"/>
      <c r="L279" s="541"/>
      <c r="M279" s="541"/>
    </row>
    <row r="280" spans="1:13" ht="27" customHeight="1" hidden="1">
      <c r="A280" s="130">
        <v>2453</v>
      </c>
      <c r="B280" s="64" t="s">
        <v>916</v>
      </c>
      <c r="C280" s="62">
        <v>5</v>
      </c>
      <c r="D280" s="118">
        <v>3</v>
      </c>
      <c r="E280" s="121" t="s">
        <v>227</v>
      </c>
      <c r="F280" s="23" t="s">
        <v>228</v>
      </c>
      <c r="G280" s="146"/>
      <c r="H280" s="142"/>
      <c r="I280" s="132"/>
      <c r="K280" s="541"/>
      <c r="L280" s="541"/>
      <c r="M280" s="541"/>
    </row>
    <row r="281" spans="1:13" ht="27" customHeight="1" hidden="1">
      <c r="A281" s="130"/>
      <c r="B281" s="61"/>
      <c r="C281" s="62"/>
      <c r="D281" s="118"/>
      <c r="E281" s="121" t="s">
        <v>850</v>
      </c>
      <c r="F281" s="20"/>
      <c r="G281" s="146"/>
      <c r="H281" s="142"/>
      <c r="I281" s="132"/>
      <c r="K281" s="541"/>
      <c r="L281" s="541"/>
      <c r="M281" s="541"/>
    </row>
    <row r="282" spans="1:13" ht="27" customHeight="1" hidden="1">
      <c r="A282" s="130"/>
      <c r="B282" s="61"/>
      <c r="C282" s="62"/>
      <c r="D282" s="118"/>
      <c r="E282" s="121" t="s">
        <v>852</v>
      </c>
      <c r="F282" s="20"/>
      <c r="G282" s="146"/>
      <c r="H282" s="142"/>
      <c r="I282" s="132"/>
      <c r="K282" s="541"/>
      <c r="L282" s="541"/>
      <c r="M282" s="541"/>
    </row>
    <row r="283" spans="1:13" ht="27" customHeight="1" hidden="1">
      <c r="A283" s="130"/>
      <c r="B283" s="61"/>
      <c r="C283" s="62"/>
      <c r="D283" s="118"/>
      <c r="E283" s="121" t="s">
        <v>852</v>
      </c>
      <c r="F283" s="20"/>
      <c r="G283" s="146"/>
      <c r="H283" s="142"/>
      <c r="I283" s="132"/>
      <c r="K283" s="541"/>
      <c r="L283" s="541"/>
      <c r="M283" s="541"/>
    </row>
    <row r="284" spans="1:13" ht="27" customHeight="1" hidden="1">
      <c r="A284" s="130">
        <v>2454</v>
      </c>
      <c r="B284" s="64" t="s">
        <v>916</v>
      </c>
      <c r="C284" s="62">
        <v>5</v>
      </c>
      <c r="D284" s="118">
        <v>4</v>
      </c>
      <c r="E284" s="121" t="s">
        <v>229</v>
      </c>
      <c r="F284" s="23" t="s">
        <v>230</v>
      </c>
      <c r="G284" s="146"/>
      <c r="H284" s="142"/>
      <c r="I284" s="132"/>
      <c r="K284" s="541"/>
      <c r="L284" s="541"/>
      <c r="M284" s="541"/>
    </row>
    <row r="285" spans="1:13" ht="27" customHeight="1" hidden="1">
      <c r="A285" s="130"/>
      <c r="B285" s="61"/>
      <c r="C285" s="62"/>
      <c r="D285" s="118"/>
      <c r="E285" s="121" t="s">
        <v>850</v>
      </c>
      <c r="F285" s="20"/>
      <c r="G285" s="146"/>
      <c r="H285" s="142"/>
      <c r="I285" s="132"/>
      <c r="K285" s="541"/>
      <c r="L285" s="541"/>
      <c r="M285" s="541"/>
    </row>
    <row r="286" spans="1:13" ht="27" customHeight="1" hidden="1">
      <c r="A286" s="130"/>
      <c r="B286" s="61"/>
      <c r="C286" s="62"/>
      <c r="D286" s="118"/>
      <c r="E286" s="121" t="s">
        <v>852</v>
      </c>
      <c r="F286" s="20"/>
      <c r="G286" s="146"/>
      <c r="H286" s="142"/>
      <c r="I286" s="132"/>
      <c r="K286" s="541"/>
      <c r="L286" s="541"/>
      <c r="M286" s="541"/>
    </row>
    <row r="287" spans="1:13" ht="27" customHeight="1" hidden="1">
      <c r="A287" s="130"/>
      <c r="B287" s="61"/>
      <c r="C287" s="62"/>
      <c r="D287" s="118"/>
      <c r="E287" s="121" t="s">
        <v>852</v>
      </c>
      <c r="F287" s="20"/>
      <c r="G287" s="146"/>
      <c r="H287" s="142"/>
      <c r="I287" s="132"/>
      <c r="K287" s="541"/>
      <c r="L287" s="541"/>
      <c r="M287" s="541"/>
    </row>
    <row r="288" spans="1:13" ht="27" customHeight="1" hidden="1">
      <c r="A288" s="130">
        <v>2455</v>
      </c>
      <c r="B288" s="64" t="s">
        <v>916</v>
      </c>
      <c r="C288" s="62">
        <v>5</v>
      </c>
      <c r="D288" s="118">
        <v>5</v>
      </c>
      <c r="E288" s="121" t="s">
        <v>231</v>
      </c>
      <c r="F288" s="23" t="s">
        <v>232</v>
      </c>
      <c r="G288" s="146"/>
      <c r="H288" s="142"/>
      <c r="I288" s="132"/>
      <c r="K288" s="541"/>
      <c r="L288" s="541"/>
      <c r="M288" s="541"/>
    </row>
    <row r="289" spans="1:13" ht="27" customHeight="1" hidden="1">
      <c r="A289" s="130"/>
      <c r="B289" s="61"/>
      <c r="C289" s="62"/>
      <c r="D289" s="118"/>
      <c r="E289" s="121" t="s">
        <v>850</v>
      </c>
      <c r="F289" s="20"/>
      <c r="G289" s="146"/>
      <c r="H289" s="142"/>
      <c r="I289" s="132"/>
      <c r="K289" s="541"/>
      <c r="L289" s="541"/>
      <c r="M289" s="541"/>
    </row>
    <row r="290" spans="1:13" ht="27" customHeight="1" hidden="1">
      <c r="A290" s="130"/>
      <c r="B290" s="61"/>
      <c r="C290" s="62"/>
      <c r="D290" s="118"/>
      <c r="E290" s="121" t="s">
        <v>852</v>
      </c>
      <c r="F290" s="20"/>
      <c r="G290" s="146"/>
      <c r="H290" s="142"/>
      <c r="I290" s="132"/>
      <c r="K290" s="541"/>
      <c r="L290" s="541"/>
      <c r="M290" s="541"/>
    </row>
    <row r="291" spans="1:13" ht="27" customHeight="1" hidden="1">
      <c r="A291" s="130"/>
      <c r="B291" s="61"/>
      <c r="C291" s="62"/>
      <c r="D291" s="118"/>
      <c r="E291" s="121" t="s">
        <v>852</v>
      </c>
      <c r="F291" s="20"/>
      <c r="G291" s="146"/>
      <c r="H291" s="142"/>
      <c r="I291" s="132"/>
      <c r="K291" s="541"/>
      <c r="L291" s="541"/>
      <c r="M291" s="541"/>
    </row>
    <row r="292" spans="1:13" ht="27" customHeight="1" hidden="1">
      <c r="A292" s="130">
        <v>2460</v>
      </c>
      <c r="B292" s="63" t="s">
        <v>916</v>
      </c>
      <c r="C292" s="60">
        <v>6</v>
      </c>
      <c r="D292" s="117">
        <v>0</v>
      </c>
      <c r="E292" s="122" t="s">
        <v>233</v>
      </c>
      <c r="F292" s="18" t="s">
        <v>234</v>
      </c>
      <c r="G292" s="146"/>
      <c r="H292" s="142"/>
      <c r="I292" s="132"/>
      <c r="K292" s="541"/>
      <c r="L292" s="541"/>
      <c r="M292" s="541"/>
    </row>
    <row r="293" spans="1:13" s="19" customFormat="1" ht="27" customHeight="1" hidden="1">
      <c r="A293" s="130"/>
      <c r="B293" s="58"/>
      <c r="C293" s="60"/>
      <c r="D293" s="117"/>
      <c r="E293" s="121" t="s">
        <v>755</v>
      </c>
      <c r="F293" s="18"/>
      <c r="G293" s="145"/>
      <c r="H293" s="141"/>
      <c r="I293" s="131"/>
      <c r="K293" s="541"/>
      <c r="L293" s="541"/>
      <c r="M293" s="541"/>
    </row>
    <row r="294" spans="1:13" ht="27" customHeight="1" hidden="1">
      <c r="A294" s="130">
        <v>2461</v>
      </c>
      <c r="B294" s="64" t="s">
        <v>916</v>
      </c>
      <c r="C294" s="62">
        <v>6</v>
      </c>
      <c r="D294" s="118">
        <v>1</v>
      </c>
      <c r="E294" s="121" t="s">
        <v>235</v>
      </c>
      <c r="F294" s="23" t="s">
        <v>234</v>
      </c>
      <c r="G294" s="146"/>
      <c r="H294" s="142"/>
      <c r="I294" s="132"/>
      <c r="K294" s="541"/>
      <c r="L294" s="541"/>
      <c r="M294" s="541"/>
    </row>
    <row r="295" spans="1:13" ht="27" customHeight="1" hidden="1">
      <c r="A295" s="130"/>
      <c r="B295" s="61"/>
      <c r="C295" s="62"/>
      <c r="D295" s="118"/>
      <c r="E295" s="121" t="s">
        <v>850</v>
      </c>
      <c r="F295" s="20"/>
      <c r="G295" s="146"/>
      <c r="H295" s="142"/>
      <c r="I295" s="132"/>
      <c r="K295" s="541"/>
      <c r="L295" s="541"/>
      <c r="M295" s="541"/>
    </row>
    <row r="296" spans="1:13" ht="27" customHeight="1" hidden="1">
      <c r="A296" s="130"/>
      <c r="B296" s="61"/>
      <c r="C296" s="62"/>
      <c r="D296" s="118"/>
      <c r="E296" s="121" t="s">
        <v>852</v>
      </c>
      <c r="F296" s="20"/>
      <c r="G296" s="146"/>
      <c r="H296" s="142"/>
      <c r="I296" s="132"/>
      <c r="K296" s="541"/>
      <c r="L296" s="541"/>
      <c r="M296" s="541"/>
    </row>
    <row r="297" spans="1:13" ht="27" customHeight="1" hidden="1">
      <c r="A297" s="130"/>
      <c r="B297" s="61"/>
      <c r="C297" s="62"/>
      <c r="D297" s="118"/>
      <c r="E297" s="121" t="s">
        <v>852</v>
      </c>
      <c r="F297" s="20"/>
      <c r="G297" s="146"/>
      <c r="H297" s="142"/>
      <c r="I297" s="132"/>
      <c r="K297" s="541"/>
      <c r="L297" s="541"/>
      <c r="M297" s="541"/>
    </row>
    <row r="298" spans="1:13" ht="27" customHeight="1" hidden="1">
      <c r="A298" s="130">
        <v>2470</v>
      </c>
      <c r="B298" s="63" t="s">
        <v>916</v>
      </c>
      <c r="C298" s="60">
        <v>7</v>
      </c>
      <c r="D298" s="117">
        <v>0</v>
      </c>
      <c r="E298" s="122" t="s">
        <v>236</v>
      </c>
      <c r="F298" s="24" t="s">
        <v>237</v>
      </c>
      <c r="G298" s="146"/>
      <c r="H298" s="142"/>
      <c r="I298" s="132"/>
      <c r="K298" s="541"/>
      <c r="L298" s="541"/>
      <c r="M298" s="541"/>
    </row>
    <row r="299" spans="1:13" s="19" customFormat="1" ht="27" customHeight="1" hidden="1">
      <c r="A299" s="130"/>
      <c r="B299" s="58"/>
      <c r="C299" s="60"/>
      <c r="D299" s="117"/>
      <c r="E299" s="121" t="s">
        <v>755</v>
      </c>
      <c r="F299" s="18"/>
      <c r="G299" s="145"/>
      <c r="H299" s="141"/>
      <c r="I299" s="131"/>
      <c r="K299" s="541"/>
      <c r="L299" s="541"/>
      <c r="M299" s="541"/>
    </row>
    <row r="300" spans="1:13" ht="27" customHeight="1" hidden="1">
      <c r="A300" s="130">
        <v>2471</v>
      </c>
      <c r="B300" s="64" t="s">
        <v>916</v>
      </c>
      <c r="C300" s="62">
        <v>7</v>
      </c>
      <c r="D300" s="118">
        <v>1</v>
      </c>
      <c r="E300" s="121" t="s">
        <v>238</v>
      </c>
      <c r="F300" s="23" t="s">
        <v>239</v>
      </c>
      <c r="G300" s="146"/>
      <c r="H300" s="142"/>
      <c r="I300" s="132"/>
      <c r="K300" s="541"/>
      <c r="L300" s="541"/>
      <c r="M300" s="541"/>
    </row>
    <row r="301" spans="1:13" ht="27" customHeight="1" hidden="1">
      <c r="A301" s="130"/>
      <c r="B301" s="61"/>
      <c r="C301" s="62"/>
      <c r="D301" s="118"/>
      <c r="E301" s="121" t="s">
        <v>850</v>
      </c>
      <c r="F301" s="20"/>
      <c r="G301" s="146"/>
      <c r="H301" s="142"/>
      <c r="I301" s="132"/>
      <c r="K301" s="541"/>
      <c r="L301" s="541"/>
      <c r="M301" s="541"/>
    </row>
    <row r="302" spans="1:13" ht="27" customHeight="1" hidden="1">
      <c r="A302" s="130"/>
      <c r="B302" s="61"/>
      <c r="C302" s="62"/>
      <c r="D302" s="118"/>
      <c r="E302" s="121" t="s">
        <v>852</v>
      </c>
      <c r="F302" s="20"/>
      <c r="G302" s="146"/>
      <c r="H302" s="142"/>
      <c r="I302" s="132"/>
      <c r="K302" s="541"/>
      <c r="L302" s="541"/>
      <c r="M302" s="541"/>
    </row>
    <row r="303" spans="1:13" ht="27" customHeight="1" hidden="1">
      <c r="A303" s="130"/>
      <c r="B303" s="61"/>
      <c r="C303" s="62"/>
      <c r="D303" s="118"/>
      <c r="E303" s="121" t="s">
        <v>852</v>
      </c>
      <c r="F303" s="20"/>
      <c r="G303" s="146"/>
      <c r="H303" s="142"/>
      <c r="I303" s="132"/>
      <c r="K303" s="541"/>
      <c r="L303" s="541"/>
      <c r="M303" s="541"/>
    </row>
    <row r="304" spans="1:13" ht="27" customHeight="1" hidden="1">
      <c r="A304" s="130">
        <v>2472</v>
      </c>
      <c r="B304" s="64" t="s">
        <v>916</v>
      </c>
      <c r="C304" s="62">
        <v>7</v>
      </c>
      <c r="D304" s="118">
        <v>2</v>
      </c>
      <c r="E304" s="121" t="s">
        <v>240</v>
      </c>
      <c r="F304" s="25" t="s">
        <v>241</v>
      </c>
      <c r="G304" s="146"/>
      <c r="H304" s="142"/>
      <c r="I304" s="132"/>
      <c r="K304" s="541"/>
      <c r="L304" s="541"/>
      <c r="M304" s="541"/>
    </row>
    <row r="305" spans="1:13" ht="27" customHeight="1" hidden="1">
      <c r="A305" s="130"/>
      <c r="B305" s="61"/>
      <c r="C305" s="62"/>
      <c r="D305" s="118"/>
      <c r="E305" s="121" t="s">
        <v>850</v>
      </c>
      <c r="F305" s="20"/>
      <c r="G305" s="146"/>
      <c r="H305" s="142"/>
      <c r="I305" s="132"/>
      <c r="K305" s="541"/>
      <c r="L305" s="541"/>
      <c r="M305" s="541"/>
    </row>
    <row r="306" spans="1:13" ht="27" customHeight="1" hidden="1">
      <c r="A306" s="130"/>
      <c r="B306" s="61"/>
      <c r="C306" s="62"/>
      <c r="D306" s="118"/>
      <c r="E306" s="121" t="s">
        <v>852</v>
      </c>
      <c r="F306" s="20"/>
      <c r="G306" s="146"/>
      <c r="H306" s="142"/>
      <c r="I306" s="132"/>
      <c r="K306" s="541"/>
      <c r="L306" s="541"/>
      <c r="M306" s="541"/>
    </row>
    <row r="307" spans="1:13" ht="27" customHeight="1" hidden="1">
      <c r="A307" s="130"/>
      <c r="B307" s="61"/>
      <c r="C307" s="62"/>
      <c r="D307" s="118"/>
      <c r="E307" s="121" t="s">
        <v>852</v>
      </c>
      <c r="F307" s="20"/>
      <c r="G307" s="146"/>
      <c r="H307" s="142"/>
      <c r="I307" s="132"/>
      <c r="K307" s="541"/>
      <c r="L307" s="541"/>
      <c r="M307" s="541"/>
    </row>
    <row r="308" spans="1:13" ht="27" customHeight="1" hidden="1">
      <c r="A308" s="130">
        <v>2473</v>
      </c>
      <c r="B308" s="64" t="s">
        <v>916</v>
      </c>
      <c r="C308" s="62">
        <v>7</v>
      </c>
      <c r="D308" s="118">
        <v>3</v>
      </c>
      <c r="E308" s="121" t="s">
        <v>242</v>
      </c>
      <c r="F308" s="23" t="s">
        <v>243</v>
      </c>
      <c r="G308" s="146"/>
      <c r="H308" s="142"/>
      <c r="I308" s="132"/>
      <c r="K308" s="541"/>
      <c r="L308" s="541"/>
      <c r="M308" s="541"/>
    </row>
    <row r="309" spans="1:13" ht="27" customHeight="1" hidden="1">
      <c r="A309" s="130"/>
      <c r="B309" s="61"/>
      <c r="C309" s="62"/>
      <c r="D309" s="118"/>
      <c r="E309" s="121" t="s">
        <v>850</v>
      </c>
      <c r="F309" s="20"/>
      <c r="G309" s="146"/>
      <c r="H309" s="142"/>
      <c r="I309" s="132"/>
      <c r="K309" s="541"/>
      <c r="L309" s="541"/>
      <c r="M309" s="541"/>
    </row>
    <row r="310" spans="1:13" ht="27" customHeight="1" hidden="1">
      <c r="A310" s="130"/>
      <c r="B310" s="61"/>
      <c r="C310" s="62"/>
      <c r="D310" s="118"/>
      <c r="E310" s="121" t="s">
        <v>852</v>
      </c>
      <c r="F310" s="20"/>
      <c r="G310" s="146"/>
      <c r="H310" s="142"/>
      <c r="I310" s="132"/>
      <c r="K310" s="541"/>
      <c r="L310" s="541"/>
      <c r="M310" s="541"/>
    </row>
    <row r="311" spans="1:13" ht="27" customHeight="1" hidden="1">
      <c r="A311" s="130"/>
      <c r="B311" s="61"/>
      <c r="C311" s="62"/>
      <c r="D311" s="118"/>
      <c r="E311" s="121" t="s">
        <v>852</v>
      </c>
      <c r="F311" s="20"/>
      <c r="G311" s="146"/>
      <c r="H311" s="142"/>
      <c r="I311" s="132"/>
      <c r="K311" s="541"/>
      <c r="L311" s="541"/>
      <c r="M311" s="541"/>
    </row>
    <row r="312" spans="1:13" ht="27" customHeight="1" hidden="1">
      <c r="A312" s="130">
        <v>2474</v>
      </c>
      <c r="B312" s="64" t="s">
        <v>916</v>
      </c>
      <c r="C312" s="62">
        <v>7</v>
      </c>
      <c r="D312" s="118">
        <v>4</v>
      </c>
      <c r="E312" s="121" t="s">
        <v>244</v>
      </c>
      <c r="F312" s="20" t="s">
        <v>250</v>
      </c>
      <c r="G312" s="146"/>
      <c r="H312" s="142"/>
      <c r="I312" s="132"/>
      <c r="K312" s="541"/>
      <c r="L312" s="541"/>
      <c r="M312" s="541"/>
    </row>
    <row r="313" spans="1:13" ht="27" customHeight="1" hidden="1">
      <c r="A313" s="130"/>
      <c r="B313" s="61"/>
      <c r="C313" s="62"/>
      <c r="D313" s="118"/>
      <c r="E313" s="121" t="s">
        <v>850</v>
      </c>
      <c r="F313" s="20"/>
      <c r="G313" s="146"/>
      <c r="H313" s="142"/>
      <c r="I313" s="132"/>
      <c r="K313" s="541"/>
      <c r="L313" s="541"/>
      <c r="M313" s="541"/>
    </row>
    <row r="314" spans="1:13" ht="27" customHeight="1" hidden="1">
      <c r="A314" s="130"/>
      <c r="B314" s="61"/>
      <c r="C314" s="62"/>
      <c r="D314" s="118"/>
      <c r="E314" s="121" t="s">
        <v>852</v>
      </c>
      <c r="F314" s="20"/>
      <c r="G314" s="146"/>
      <c r="H314" s="142"/>
      <c r="I314" s="132"/>
      <c r="K314" s="541"/>
      <c r="L314" s="541"/>
      <c r="M314" s="541"/>
    </row>
    <row r="315" spans="1:13" ht="27" customHeight="1" hidden="1">
      <c r="A315" s="130"/>
      <c r="B315" s="61"/>
      <c r="C315" s="62"/>
      <c r="D315" s="118"/>
      <c r="E315" s="121" t="s">
        <v>852</v>
      </c>
      <c r="F315" s="20"/>
      <c r="G315" s="146"/>
      <c r="H315" s="142"/>
      <c r="I315" s="132"/>
      <c r="K315" s="541"/>
      <c r="L315" s="541"/>
      <c r="M315" s="541"/>
    </row>
    <row r="316" spans="1:13" ht="27" customHeight="1" hidden="1">
      <c r="A316" s="130">
        <v>2480</v>
      </c>
      <c r="B316" s="63" t="s">
        <v>916</v>
      </c>
      <c r="C316" s="60">
        <v>8</v>
      </c>
      <c r="D316" s="117">
        <v>0</v>
      </c>
      <c r="E316" s="122" t="s">
        <v>251</v>
      </c>
      <c r="F316" s="18" t="s">
        <v>252</v>
      </c>
      <c r="G316" s="146"/>
      <c r="H316" s="142"/>
      <c r="I316" s="132"/>
      <c r="K316" s="541"/>
      <c r="L316" s="541"/>
      <c r="M316" s="541"/>
    </row>
    <row r="317" spans="1:13" s="19" customFormat="1" ht="27" customHeight="1" hidden="1">
      <c r="A317" s="130"/>
      <c r="B317" s="58"/>
      <c r="C317" s="60"/>
      <c r="D317" s="117"/>
      <c r="E317" s="121" t="s">
        <v>755</v>
      </c>
      <c r="F317" s="18"/>
      <c r="G317" s="145"/>
      <c r="H317" s="141"/>
      <c r="I317" s="131"/>
      <c r="K317" s="541"/>
      <c r="L317" s="541"/>
      <c r="M317" s="541"/>
    </row>
    <row r="318" spans="1:13" ht="27" customHeight="1" hidden="1">
      <c r="A318" s="130">
        <v>2481</v>
      </c>
      <c r="B318" s="64" t="s">
        <v>916</v>
      </c>
      <c r="C318" s="62">
        <v>8</v>
      </c>
      <c r="D318" s="118">
        <v>1</v>
      </c>
      <c r="E318" s="121" t="s">
        <v>253</v>
      </c>
      <c r="F318" s="23" t="s">
        <v>254</v>
      </c>
      <c r="G318" s="146"/>
      <c r="H318" s="142"/>
      <c r="I318" s="132"/>
      <c r="K318" s="541"/>
      <c r="L318" s="541"/>
      <c r="M318" s="541"/>
    </row>
    <row r="319" spans="1:13" ht="27" customHeight="1" hidden="1">
      <c r="A319" s="130"/>
      <c r="B319" s="61"/>
      <c r="C319" s="62"/>
      <c r="D319" s="118"/>
      <c r="E319" s="121" t="s">
        <v>850</v>
      </c>
      <c r="F319" s="20"/>
      <c r="G319" s="146"/>
      <c r="H319" s="142"/>
      <c r="I319" s="132"/>
      <c r="K319" s="541"/>
      <c r="L319" s="541"/>
      <c r="M319" s="541"/>
    </row>
    <row r="320" spans="1:13" ht="27" customHeight="1" hidden="1">
      <c r="A320" s="130"/>
      <c r="B320" s="61"/>
      <c r="C320" s="62"/>
      <c r="D320" s="118"/>
      <c r="E320" s="121" t="s">
        <v>852</v>
      </c>
      <c r="F320" s="20"/>
      <c r="G320" s="146"/>
      <c r="H320" s="142"/>
      <c r="I320" s="132"/>
      <c r="K320" s="541"/>
      <c r="L320" s="541"/>
      <c r="M320" s="541"/>
    </row>
    <row r="321" spans="1:13" ht="27" customHeight="1" hidden="1">
      <c r="A321" s="130"/>
      <c r="B321" s="61"/>
      <c r="C321" s="62"/>
      <c r="D321" s="118"/>
      <c r="E321" s="121" t="s">
        <v>852</v>
      </c>
      <c r="F321" s="20"/>
      <c r="G321" s="146"/>
      <c r="H321" s="142"/>
      <c r="I321" s="132"/>
      <c r="K321" s="541"/>
      <c r="L321" s="541"/>
      <c r="M321" s="541"/>
    </row>
    <row r="322" spans="1:13" ht="27" customHeight="1" hidden="1">
      <c r="A322" s="130">
        <v>2482</v>
      </c>
      <c r="B322" s="64" t="s">
        <v>916</v>
      </c>
      <c r="C322" s="62">
        <v>8</v>
      </c>
      <c r="D322" s="118">
        <v>2</v>
      </c>
      <c r="E322" s="121" t="s">
        <v>255</v>
      </c>
      <c r="F322" s="23" t="s">
        <v>256</v>
      </c>
      <c r="G322" s="146"/>
      <c r="H322" s="142"/>
      <c r="I322" s="132"/>
      <c r="K322" s="541"/>
      <c r="L322" s="541"/>
      <c r="M322" s="541"/>
    </row>
    <row r="323" spans="1:13" ht="27" customHeight="1" hidden="1">
      <c r="A323" s="130"/>
      <c r="B323" s="61"/>
      <c r="C323" s="62"/>
      <c r="D323" s="118"/>
      <c r="E323" s="121" t="s">
        <v>850</v>
      </c>
      <c r="F323" s="20"/>
      <c r="G323" s="146"/>
      <c r="H323" s="142"/>
      <c r="I323" s="132"/>
      <c r="K323" s="541"/>
      <c r="L323" s="541"/>
      <c r="M323" s="541"/>
    </row>
    <row r="324" spans="1:13" ht="27" customHeight="1" hidden="1">
      <c r="A324" s="130"/>
      <c r="B324" s="61"/>
      <c r="C324" s="62"/>
      <c r="D324" s="118"/>
      <c r="E324" s="121" t="s">
        <v>852</v>
      </c>
      <c r="F324" s="20"/>
      <c r="G324" s="146"/>
      <c r="H324" s="142"/>
      <c r="I324" s="132"/>
      <c r="K324" s="541"/>
      <c r="L324" s="541"/>
      <c r="M324" s="541"/>
    </row>
    <row r="325" spans="1:13" ht="27" customHeight="1" hidden="1">
      <c r="A325" s="130"/>
      <c r="B325" s="61"/>
      <c r="C325" s="62"/>
      <c r="D325" s="118"/>
      <c r="E325" s="121" t="s">
        <v>852</v>
      </c>
      <c r="F325" s="20"/>
      <c r="G325" s="146"/>
      <c r="H325" s="142"/>
      <c r="I325" s="132"/>
      <c r="K325" s="541"/>
      <c r="L325" s="541"/>
      <c r="M325" s="541"/>
    </row>
    <row r="326" spans="1:13" ht="27" customHeight="1" hidden="1">
      <c r="A326" s="130">
        <v>2483</v>
      </c>
      <c r="B326" s="64" t="s">
        <v>916</v>
      </c>
      <c r="C326" s="62">
        <v>8</v>
      </c>
      <c r="D326" s="118">
        <v>3</v>
      </c>
      <c r="E326" s="121" t="s">
        <v>257</v>
      </c>
      <c r="F326" s="23" t="s">
        <v>258</v>
      </c>
      <c r="G326" s="146"/>
      <c r="H326" s="142"/>
      <c r="I326" s="132"/>
      <c r="K326" s="541"/>
      <c r="L326" s="541"/>
      <c r="M326" s="541"/>
    </row>
    <row r="327" spans="1:13" ht="27" customHeight="1" hidden="1">
      <c r="A327" s="130"/>
      <c r="B327" s="61"/>
      <c r="C327" s="62"/>
      <c r="D327" s="118"/>
      <c r="E327" s="121" t="s">
        <v>850</v>
      </c>
      <c r="F327" s="20"/>
      <c r="G327" s="146"/>
      <c r="H327" s="142"/>
      <c r="I327" s="132"/>
      <c r="K327" s="541"/>
      <c r="L327" s="541"/>
      <c r="M327" s="541"/>
    </row>
    <row r="328" spans="1:13" ht="27" customHeight="1" hidden="1">
      <c r="A328" s="130"/>
      <c r="B328" s="61"/>
      <c r="C328" s="62"/>
      <c r="D328" s="118"/>
      <c r="E328" s="121" t="s">
        <v>852</v>
      </c>
      <c r="F328" s="20"/>
      <c r="G328" s="146"/>
      <c r="H328" s="142"/>
      <c r="I328" s="132"/>
      <c r="K328" s="541"/>
      <c r="L328" s="541"/>
      <c r="M328" s="541"/>
    </row>
    <row r="329" spans="1:13" ht="27" customHeight="1" hidden="1">
      <c r="A329" s="130"/>
      <c r="B329" s="61"/>
      <c r="C329" s="62"/>
      <c r="D329" s="118"/>
      <c r="E329" s="121" t="s">
        <v>852</v>
      </c>
      <c r="F329" s="20"/>
      <c r="G329" s="146"/>
      <c r="H329" s="142"/>
      <c r="I329" s="132"/>
      <c r="K329" s="541"/>
      <c r="L329" s="541"/>
      <c r="M329" s="541"/>
    </row>
    <row r="330" spans="1:13" ht="27" customHeight="1" hidden="1">
      <c r="A330" s="130">
        <v>2484</v>
      </c>
      <c r="B330" s="64" t="s">
        <v>916</v>
      </c>
      <c r="C330" s="62">
        <v>8</v>
      </c>
      <c r="D330" s="118">
        <v>4</v>
      </c>
      <c r="E330" s="121" t="s">
        <v>279</v>
      </c>
      <c r="F330" s="23" t="s">
        <v>280</v>
      </c>
      <c r="G330" s="146"/>
      <c r="H330" s="142"/>
      <c r="I330" s="132"/>
      <c r="K330" s="541"/>
      <c r="L330" s="541"/>
      <c r="M330" s="541"/>
    </row>
    <row r="331" spans="1:13" ht="27" customHeight="1" hidden="1">
      <c r="A331" s="130"/>
      <c r="B331" s="61"/>
      <c r="C331" s="62"/>
      <c r="D331" s="118"/>
      <c r="E331" s="121" t="s">
        <v>850</v>
      </c>
      <c r="F331" s="20"/>
      <c r="G331" s="146"/>
      <c r="H331" s="142"/>
      <c r="I331" s="132"/>
      <c r="K331" s="541"/>
      <c r="L331" s="541"/>
      <c r="M331" s="541"/>
    </row>
    <row r="332" spans="1:13" ht="27" customHeight="1" hidden="1">
      <c r="A332" s="130"/>
      <c r="B332" s="61"/>
      <c r="C332" s="62"/>
      <c r="D332" s="118"/>
      <c r="E332" s="121" t="s">
        <v>852</v>
      </c>
      <c r="F332" s="20"/>
      <c r="G332" s="146"/>
      <c r="H332" s="142"/>
      <c r="I332" s="132"/>
      <c r="K332" s="541"/>
      <c r="L332" s="541"/>
      <c r="M332" s="541"/>
    </row>
    <row r="333" spans="1:13" ht="27" customHeight="1" hidden="1">
      <c r="A333" s="130"/>
      <c r="B333" s="61"/>
      <c r="C333" s="62"/>
      <c r="D333" s="118"/>
      <c r="E333" s="121" t="s">
        <v>852</v>
      </c>
      <c r="F333" s="20"/>
      <c r="G333" s="146"/>
      <c r="H333" s="142"/>
      <c r="I333" s="132"/>
      <c r="K333" s="541"/>
      <c r="L333" s="541"/>
      <c r="M333" s="541"/>
    </row>
    <row r="334" spans="1:13" ht="27" customHeight="1">
      <c r="A334" s="130">
        <v>2490</v>
      </c>
      <c r="B334" s="63" t="s">
        <v>916</v>
      </c>
      <c r="C334" s="60">
        <v>9</v>
      </c>
      <c r="D334" s="117">
        <v>0</v>
      </c>
      <c r="E334" s="122" t="s">
        <v>287</v>
      </c>
      <c r="F334" s="18" t="s">
        <v>288</v>
      </c>
      <c r="G334" s="501">
        <f>G336</f>
        <v>-278474.1</v>
      </c>
      <c r="H334" s="501">
        <f>H336</f>
        <v>0</v>
      </c>
      <c r="I334" s="501">
        <f>I336</f>
        <v>-278474.1</v>
      </c>
      <c r="K334" s="541"/>
      <c r="L334" s="541"/>
      <c r="M334" s="541"/>
    </row>
    <row r="335" spans="1:13" s="19" customFormat="1" ht="27" customHeight="1" hidden="1">
      <c r="A335" s="130"/>
      <c r="B335" s="58"/>
      <c r="C335" s="60"/>
      <c r="D335" s="117"/>
      <c r="E335" s="121" t="s">
        <v>755</v>
      </c>
      <c r="F335" s="18"/>
      <c r="G335" s="514"/>
      <c r="H335" s="498"/>
      <c r="I335" s="500"/>
      <c r="K335" s="541"/>
      <c r="L335" s="541"/>
      <c r="M335" s="541"/>
    </row>
    <row r="336" spans="1:13" ht="27" customHeight="1">
      <c r="A336" s="130">
        <v>2491</v>
      </c>
      <c r="B336" s="64" t="s">
        <v>916</v>
      </c>
      <c r="C336" s="62">
        <v>9</v>
      </c>
      <c r="D336" s="118">
        <v>1</v>
      </c>
      <c r="E336" s="121" t="s">
        <v>287</v>
      </c>
      <c r="F336" s="23" t="s">
        <v>289</v>
      </c>
      <c r="G336" s="502">
        <f>G338+G339</f>
        <v>-278474.1</v>
      </c>
      <c r="H336" s="502">
        <f>H338+H339</f>
        <v>0</v>
      </c>
      <c r="I336" s="502">
        <f>I338+I339</f>
        <v>-278474.1</v>
      </c>
      <c r="K336" s="541"/>
      <c r="L336" s="541"/>
      <c r="M336" s="541"/>
    </row>
    <row r="337" spans="1:13" ht="27" customHeight="1">
      <c r="A337" s="130"/>
      <c r="B337" s="61"/>
      <c r="C337" s="62"/>
      <c r="D337" s="118"/>
      <c r="E337" s="121" t="s">
        <v>850</v>
      </c>
      <c r="F337" s="20"/>
      <c r="G337" s="507"/>
      <c r="H337" s="502"/>
      <c r="I337" s="501"/>
      <c r="K337" s="541"/>
      <c r="L337" s="541"/>
      <c r="M337" s="541"/>
    </row>
    <row r="338" spans="1:13" ht="27" customHeight="1">
      <c r="A338" s="130"/>
      <c r="B338" s="61"/>
      <c r="C338" s="62"/>
      <c r="D338" s="118"/>
      <c r="E338" s="121" t="s">
        <v>826</v>
      </c>
      <c r="F338" s="20"/>
      <c r="G338" s="507">
        <f>H338+I338</f>
        <v>-278474.1</v>
      </c>
      <c r="H338" s="502"/>
      <c r="I338" s="501">
        <v>-278474.1</v>
      </c>
      <c r="K338" s="541"/>
      <c r="L338" s="541"/>
      <c r="M338" s="541"/>
    </row>
    <row r="339" spans="1:13" ht="27" customHeight="1">
      <c r="A339" s="130"/>
      <c r="B339" s="61"/>
      <c r="C339" s="62"/>
      <c r="D339" s="118"/>
      <c r="E339" s="121" t="s">
        <v>1033</v>
      </c>
      <c r="F339" s="20"/>
      <c r="G339" s="507">
        <f>H339+I339</f>
        <v>0</v>
      </c>
      <c r="H339" s="142"/>
      <c r="I339" s="132">
        <v>0</v>
      </c>
      <c r="K339" s="541"/>
      <c r="L339" s="541"/>
      <c r="M339" s="541"/>
    </row>
    <row r="340" spans="1:13" s="161" customFormat="1" ht="27" customHeight="1">
      <c r="A340" s="156">
        <v>2500</v>
      </c>
      <c r="B340" s="63" t="s">
        <v>918</v>
      </c>
      <c r="C340" s="60">
        <v>0</v>
      </c>
      <c r="D340" s="117">
        <v>0</v>
      </c>
      <c r="E340" s="165" t="s">
        <v>596</v>
      </c>
      <c r="F340" s="157" t="s">
        <v>290</v>
      </c>
      <c r="G340" s="508">
        <f>H340+I340</f>
        <v>22180.4</v>
      </c>
      <c r="H340" s="503">
        <f>H342+H348+H354+H360+H366+H372</f>
        <v>22180.4</v>
      </c>
      <c r="I340" s="160"/>
      <c r="K340" s="541"/>
      <c r="L340" s="541"/>
      <c r="M340" s="541"/>
    </row>
    <row r="341" spans="1:13" ht="25.5" customHeight="1" hidden="1">
      <c r="A341" s="128"/>
      <c r="B341" s="58"/>
      <c r="C341" s="59"/>
      <c r="D341" s="116"/>
      <c r="E341" s="121" t="s">
        <v>754</v>
      </c>
      <c r="F341" s="17"/>
      <c r="G341" s="535"/>
      <c r="H341" s="504"/>
      <c r="I341" s="129"/>
      <c r="K341" s="541"/>
      <c r="L341" s="541"/>
      <c r="M341" s="541"/>
    </row>
    <row r="342" spans="1:13" ht="27" customHeight="1">
      <c r="A342" s="130">
        <v>2510</v>
      </c>
      <c r="B342" s="63" t="s">
        <v>918</v>
      </c>
      <c r="C342" s="60">
        <v>1</v>
      </c>
      <c r="D342" s="117">
        <v>0</v>
      </c>
      <c r="E342" s="122" t="s">
        <v>291</v>
      </c>
      <c r="F342" s="18" t="s">
        <v>292</v>
      </c>
      <c r="G342" s="507">
        <f>H342+I342</f>
        <v>22180.4</v>
      </c>
      <c r="H342" s="502">
        <f>H344</f>
        <v>22180.4</v>
      </c>
      <c r="I342" s="132"/>
      <c r="K342" s="541"/>
      <c r="L342" s="541"/>
      <c r="M342" s="541"/>
    </row>
    <row r="343" spans="1:13" s="19" customFormat="1" ht="27" customHeight="1" hidden="1">
      <c r="A343" s="130"/>
      <c r="B343" s="58"/>
      <c r="C343" s="60"/>
      <c r="D343" s="117"/>
      <c r="E343" s="121" t="s">
        <v>755</v>
      </c>
      <c r="F343" s="18"/>
      <c r="G343" s="514"/>
      <c r="H343" s="498"/>
      <c r="I343" s="131"/>
      <c r="K343" s="541"/>
      <c r="L343" s="541"/>
      <c r="M343" s="541"/>
    </row>
    <row r="344" spans="1:13" ht="27" customHeight="1">
      <c r="A344" s="130">
        <v>2511</v>
      </c>
      <c r="B344" s="64" t="s">
        <v>918</v>
      </c>
      <c r="C344" s="62">
        <v>1</v>
      </c>
      <c r="D344" s="118">
        <v>1</v>
      </c>
      <c r="E344" s="121" t="s">
        <v>997</v>
      </c>
      <c r="F344" s="23" t="s">
        <v>293</v>
      </c>
      <c r="G344" s="507">
        <f>H344+I344</f>
        <v>22180.4</v>
      </c>
      <c r="H344" s="502">
        <f>22180.4+2008.5-2008.5</f>
        <v>22180.4</v>
      </c>
      <c r="I344" s="132"/>
      <c r="K344" s="541"/>
      <c r="L344" s="541"/>
      <c r="M344" s="541"/>
    </row>
    <row r="345" spans="1:13" ht="27" customHeight="1" hidden="1">
      <c r="A345" s="130"/>
      <c r="B345" s="61"/>
      <c r="C345" s="62"/>
      <c r="D345" s="118"/>
      <c r="E345" s="121" t="s">
        <v>998</v>
      </c>
      <c r="F345" s="20"/>
      <c r="G345" s="507"/>
      <c r="H345" s="502"/>
      <c r="I345" s="132"/>
      <c r="K345" s="541"/>
      <c r="L345" s="541"/>
      <c r="M345" s="541"/>
    </row>
    <row r="346" spans="1:13" ht="27" customHeight="1" hidden="1">
      <c r="A346" s="130"/>
      <c r="B346" s="61"/>
      <c r="C346" s="62"/>
      <c r="D346" s="118"/>
      <c r="E346" s="121" t="s">
        <v>999</v>
      </c>
      <c r="F346" s="20"/>
      <c r="G346" s="507"/>
      <c r="H346" s="502"/>
      <c r="I346" s="132"/>
      <c r="K346" s="541"/>
      <c r="L346" s="541"/>
      <c r="M346" s="541"/>
    </row>
    <row r="347" spans="1:13" ht="27" customHeight="1">
      <c r="A347" s="130"/>
      <c r="B347" s="61"/>
      <c r="C347" s="62"/>
      <c r="D347" s="118"/>
      <c r="E347" s="121"/>
      <c r="F347" s="20"/>
      <c r="G347" s="507">
        <f>H347+I347</f>
        <v>0</v>
      </c>
      <c r="H347" s="502">
        <v>0</v>
      </c>
      <c r="I347" s="132"/>
      <c r="K347" s="541"/>
      <c r="L347" s="541"/>
      <c r="M347" s="541"/>
    </row>
    <row r="348" spans="1:13" ht="27" customHeight="1" hidden="1">
      <c r="A348" s="130">
        <v>2520</v>
      </c>
      <c r="B348" s="63" t="s">
        <v>918</v>
      </c>
      <c r="C348" s="60">
        <v>2</v>
      </c>
      <c r="D348" s="117">
        <v>0</v>
      </c>
      <c r="E348" s="122" t="s">
        <v>294</v>
      </c>
      <c r="F348" s="18" t="s">
        <v>295</v>
      </c>
      <c r="G348" s="146"/>
      <c r="H348" s="142"/>
      <c r="I348" s="132"/>
      <c r="K348" s="541"/>
      <c r="L348" s="541"/>
      <c r="M348" s="541"/>
    </row>
    <row r="349" spans="1:13" s="19" customFormat="1" ht="27" customHeight="1" hidden="1">
      <c r="A349" s="130"/>
      <c r="B349" s="58"/>
      <c r="C349" s="60"/>
      <c r="D349" s="117"/>
      <c r="E349" s="121" t="s">
        <v>755</v>
      </c>
      <c r="F349" s="18"/>
      <c r="G349" s="145"/>
      <c r="H349" s="141"/>
      <c r="I349" s="131"/>
      <c r="K349" s="541"/>
      <c r="L349" s="541"/>
      <c r="M349" s="541"/>
    </row>
    <row r="350" spans="1:13" ht="27" customHeight="1" hidden="1">
      <c r="A350" s="130">
        <v>2521</v>
      </c>
      <c r="B350" s="64" t="s">
        <v>918</v>
      </c>
      <c r="C350" s="62">
        <v>2</v>
      </c>
      <c r="D350" s="118">
        <v>1</v>
      </c>
      <c r="E350" s="121" t="s">
        <v>296</v>
      </c>
      <c r="F350" s="23" t="s">
        <v>297</v>
      </c>
      <c r="G350" s="146"/>
      <c r="H350" s="142"/>
      <c r="I350" s="132"/>
      <c r="K350" s="541"/>
      <c r="L350" s="541"/>
      <c r="M350" s="541"/>
    </row>
    <row r="351" spans="1:13" ht="27" customHeight="1" hidden="1">
      <c r="A351" s="130"/>
      <c r="B351" s="61"/>
      <c r="C351" s="62"/>
      <c r="D351" s="118"/>
      <c r="E351" s="121" t="s">
        <v>850</v>
      </c>
      <c r="F351" s="20"/>
      <c r="G351" s="146"/>
      <c r="H351" s="142"/>
      <c r="I351" s="132"/>
      <c r="K351" s="541"/>
      <c r="L351" s="541"/>
      <c r="M351" s="541"/>
    </row>
    <row r="352" spans="1:13" ht="27" customHeight="1" hidden="1">
      <c r="A352" s="130"/>
      <c r="B352" s="61"/>
      <c r="C352" s="62"/>
      <c r="D352" s="118"/>
      <c r="E352" s="121" t="s">
        <v>852</v>
      </c>
      <c r="F352" s="20"/>
      <c r="G352" s="146"/>
      <c r="H352" s="142"/>
      <c r="I352" s="132"/>
      <c r="K352" s="541"/>
      <c r="L352" s="541"/>
      <c r="M352" s="541"/>
    </row>
    <row r="353" spans="1:13" ht="27" customHeight="1" hidden="1">
      <c r="A353" s="130"/>
      <c r="B353" s="61"/>
      <c r="C353" s="62"/>
      <c r="D353" s="118"/>
      <c r="E353" s="121" t="s">
        <v>852</v>
      </c>
      <c r="F353" s="20"/>
      <c r="G353" s="146"/>
      <c r="H353" s="142"/>
      <c r="I353" s="132"/>
      <c r="K353" s="541"/>
      <c r="L353" s="541"/>
      <c r="M353" s="541"/>
    </row>
    <row r="354" spans="1:13" ht="27" customHeight="1" hidden="1">
      <c r="A354" s="130">
        <v>2530</v>
      </c>
      <c r="B354" s="63" t="s">
        <v>918</v>
      </c>
      <c r="C354" s="60">
        <v>3</v>
      </c>
      <c r="D354" s="117">
        <v>0</v>
      </c>
      <c r="E354" s="122" t="s">
        <v>298</v>
      </c>
      <c r="F354" s="18" t="s">
        <v>299</v>
      </c>
      <c r="G354" s="146"/>
      <c r="H354" s="142"/>
      <c r="I354" s="132"/>
      <c r="K354" s="541"/>
      <c r="L354" s="541"/>
      <c r="M354" s="541"/>
    </row>
    <row r="355" spans="1:13" s="19" customFormat="1" ht="27" customHeight="1" hidden="1">
      <c r="A355" s="130"/>
      <c r="B355" s="58"/>
      <c r="C355" s="60"/>
      <c r="D355" s="117"/>
      <c r="E355" s="121" t="s">
        <v>755</v>
      </c>
      <c r="F355" s="18"/>
      <c r="G355" s="145"/>
      <c r="H355" s="141"/>
      <c r="I355" s="131"/>
      <c r="K355" s="541"/>
      <c r="L355" s="541"/>
      <c r="M355" s="541"/>
    </row>
    <row r="356" spans="1:13" ht="27" customHeight="1" hidden="1">
      <c r="A356" s="130">
        <v>3531</v>
      </c>
      <c r="B356" s="64" t="s">
        <v>918</v>
      </c>
      <c r="C356" s="62">
        <v>3</v>
      </c>
      <c r="D356" s="118">
        <v>1</v>
      </c>
      <c r="E356" s="121" t="s">
        <v>298</v>
      </c>
      <c r="F356" s="23" t="s">
        <v>300</v>
      </c>
      <c r="G356" s="146"/>
      <c r="H356" s="142"/>
      <c r="I356" s="132"/>
      <c r="K356" s="541"/>
      <c r="L356" s="541"/>
      <c r="M356" s="541"/>
    </row>
    <row r="357" spans="1:13" ht="27" customHeight="1" hidden="1">
      <c r="A357" s="130"/>
      <c r="B357" s="61"/>
      <c r="C357" s="62"/>
      <c r="D357" s="118"/>
      <c r="E357" s="121" t="s">
        <v>850</v>
      </c>
      <c r="F357" s="20"/>
      <c r="G357" s="146"/>
      <c r="H357" s="142"/>
      <c r="I357" s="132"/>
      <c r="K357" s="541"/>
      <c r="L357" s="541"/>
      <c r="M357" s="541"/>
    </row>
    <row r="358" spans="1:13" ht="27" customHeight="1" hidden="1">
      <c r="A358" s="130"/>
      <c r="B358" s="61"/>
      <c r="C358" s="62"/>
      <c r="D358" s="118"/>
      <c r="E358" s="121" t="s">
        <v>852</v>
      </c>
      <c r="F358" s="20"/>
      <c r="G358" s="146"/>
      <c r="H358" s="142"/>
      <c r="I358" s="132"/>
      <c r="K358" s="541"/>
      <c r="L358" s="541"/>
      <c r="M358" s="541"/>
    </row>
    <row r="359" spans="1:13" ht="27" customHeight="1" hidden="1">
      <c r="A359" s="130"/>
      <c r="B359" s="61"/>
      <c r="C359" s="62"/>
      <c r="D359" s="118"/>
      <c r="E359" s="121" t="s">
        <v>852</v>
      </c>
      <c r="F359" s="20"/>
      <c r="G359" s="146"/>
      <c r="H359" s="142"/>
      <c r="I359" s="132"/>
      <c r="K359" s="541"/>
      <c r="L359" s="541"/>
      <c r="M359" s="541"/>
    </row>
    <row r="360" spans="1:13" ht="27" customHeight="1" hidden="1">
      <c r="A360" s="130">
        <v>2540</v>
      </c>
      <c r="B360" s="63" t="s">
        <v>918</v>
      </c>
      <c r="C360" s="60">
        <v>4</v>
      </c>
      <c r="D360" s="117">
        <v>0</v>
      </c>
      <c r="E360" s="122" t="s">
        <v>301</v>
      </c>
      <c r="F360" s="18" t="s">
        <v>302</v>
      </c>
      <c r="G360" s="146"/>
      <c r="H360" s="142"/>
      <c r="I360" s="132"/>
      <c r="K360" s="541"/>
      <c r="L360" s="541"/>
      <c r="M360" s="541"/>
    </row>
    <row r="361" spans="1:13" s="19" customFormat="1" ht="27" customHeight="1" hidden="1">
      <c r="A361" s="130"/>
      <c r="B361" s="58"/>
      <c r="C361" s="60"/>
      <c r="D361" s="117"/>
      <c r="E361" s="121" t="s">
        <v>755</v>
      </c>
      <c r="F361" s="18"/>
      <c r="G361" s="145"/>
      <c r="H361" s="141"/>
      <c r="I361" s="131"/>
      <c r="K361" s="541"/>
      <c r="L361" s="541"/>
      <c r="M361" s="541"/>
    </row>
    <row r="362" spans="1:13" ht="27" customHeight="1" hidden="1">
      <c r="A362" s="130">
        <v>2541</v>
      </c>
      <c r="B362" s="64" t="s">
        <v>918</v>
      </c>
      <c r="C362" s="62">
        <v>4</v>
      </c>
      <c r="D362" s="118">
        <v>1</v>
      </c>
      <c r="E362" s="121" t="s">
        <v>301</v>
      </c>
      <c r="F362" s="23" t="s">
        <v>303</v>
      </c>
      <c r="G362" s="146"/>
      <c r="H362" s="142"/>
      <c r="I362" s="132"/>
      <c r="K362" s="541"/>
      <c r="L362" s="541"/>
      <c r="M362" s="541"/>
    </row>
    <row r="363" spans="1:13" ht="27" customHeight="1" hidden="1">
      <c r="A363" s="130"/>
      <c r="B363" s="61"/>
      <c r="C363" s="62"/>
      <c r="D363" s="118"/>
      <c r="E363" s="121" t="s">
        <v>850</v>
      </c>
      <c r="F363" s="20"/>
      <c r="G363" s="146"/>
      <c r="H363" s="142"/>
      <c r="I363" s="132"/>
      <c r="K363" s="541"/>
      <c r="L363" s="541"/>
      <c r="M363" s="541"/>
    </row>
    <row r="364" spans="1:13" ht="27" customHeight="1" hidden="1">
      <c r="A364" s="130"/>
      <c r="B364" s="61"/>
      <c r="C364" s="62"/>
      <c r="D364" s="118"/>
      <c r="E364" s="121" t="s">
        <v>852</v>
      </c>
      <c r="F364" s="20"/>
      <c r="G364" s="146"/>
      <c r="H364" s="142"/>
      <c r="I364" s="132"/>
      <c r="K364" s="541"/>
      <c r="L364" s="541"/>
      <c r="M364" s="541"/>
    </row>
    <row r="365" spans="1:13" ht="27" customHeight="1" hidden="1">
      <c r="A365" s="130"/>
      <c r="B365" s="61"/>
      <c r="C365" s="62"/>
      <c r="D365" s="118"/>
      <c r="E365" s="121" t="s">
        <v>852</v>
      </c>
      <c r="F365" s="20"/>
      <c r="G365" s="146"/>
      <c r="H365" s="142"/>
      <c r="I365" s="132"/>
      <c r="K365" s="541"/>
      <c r="L365" s="541"/>
      <c r="M365" s="541"/>
    </row>
    <row r="366" spans="1:13" ht="27" customHeight="1" hidden="1">
      <c r="A366" s="130">
        <v>2550</v>
      </c>
      <c r="B366" s="63" t="s">
        <v>918</v>
      </c>
      <c r="C366" s="60">
        <v>5</v>
      </c>
      <c r="D366" s="117">
        <v>0</v>
      </c>
      <c r="E366" s="122" t="s">
        <v>304</v>
      </c>
      <c r="F366" s="18" t="s">
        <v>305</v>
      </c>
      <c r="G366" s="146"/>
      <c r="H366" s="142"/>
      <c r="I366" s="132"/>
      <c r="K366" s="541"/>
      <c r="L366" s="541"/>
      <c r="M366" s="541"/>
    </row>
    <row r="367" spans="1:13" s="19" customFormat="1" ht="27" customHeight="1" hidden="1">
      <c r="A367" s="130"/>
      <c r="B367" s="58"/>
      <c r="C367" s="60"/>
      <c r="D367" s="117"/>
      <c r="E367" s="121" t="s">
        <v>755</v>
      </c>
      <c r="F367" s="18"/>
      <c r="G367" s="145"/>
      <c r="H367" s="141"/>
      <c r="I367" s="131"/>
      <c r="K367" s="541"/>
      <c r="L367" s="541"/>
      <c r="M367" s="541"/>
    </row>
    <row r="368" spans="1:13" ht="27" customHeight="1" hidden="1">
      <c r="A368" s="130">
        <v>2551</v>
      </c>
      <c r="B368" s="64" t="s">
        <v>918</v>
      </c>
      <c r="C368" s="62">
        <v>5</v>
      </c>
      <c r="D368" s="118">
        <v>1</v>
      </c>
      <c r="E368" s="121" t="s">
        <v>304</v>
      </c>
      <c r="F368" s="23" t="s">
        <v>306</v>
      </c>
      <c r="G368" s="146"/>
      <c r="H368" s="142"/>
      <c r="I368" s="132"/>
      <c r="K368" s="541"/>
      <c r="L368" s="541"/>
      <c r="M368" s="541"/>
    </row>
    <row r="369" spans="1:13" ht="27" customHeight="1" hidden="1">
      <c r="A369" s="130"/>
      <c r="B369" s="61"/>
      <c r="C369" s="62"/>
      <c r="D369" s="118"/>
      <c r="E369" s="121" t="s">
        <v>850</v>
      </c>
      <c r="F369" s="20"/>
      <c r="G369" s="146"/>
      <c r="H369" s="142"/>
      <c r="I369" s="132"/>
      <c r="K369" s="541"/>
      <c r="L369" s="541"/>
      <c r="M369" s="541"/>
    </row>
    <row r="370" spans="1:13" ht="27" customHeight="1" hidden="1">
      <c r="A370" s="130"/>
      <c r="B370" s="61"/>
      <c r="C370" s="62"/>
      <c r="D370" s="118"/>
      <c r="E370" s="121" t="s">
        <v>852</v>
      </c>
      <c r="F370" s="20"/>
      <c r="G370" s="146"/>
      <c r="H370" s="142"/>
      <c r="I370" s="132"/>
      <c r="K370" s="541"/>
      <c r="L370" s="541"/>
      <c r="M370" s="541"/>
    </row>
    <row r="371" spans="1:13" ht="27" customHeight="1" hidden="1">
      <c r="A371" s="130"/>
      <c r="B371" s="61"/>
      <c r="C371" s="62"/>
      <c r="D371" s="118"/>
      <c r="E371" s="121" t="s">
        <v>852</v>
      </c>
      <c r="F371" s="20"/>
      <c r="G371" s="146"/>
      <c r="H371" s="142"/>
      <c r="I371" s="132"/>
      <c r="K371" s="541"/>
      <c r="L371" s="541"/>
      <c r="M371" s="541"/>
    </row>
    <row r="372" spans="1:13" ht="27" customHeight="1" hidden="1">
      <c r="A372" s="130">
        <v>2560</v>
      </c>
      <c r="B372" s="63" t="s">
        <v>918</v>
      </c>
      <c r="C372" s="60">
        <v>6</v>
      </c>
      <c r="D372" s="117">
        <v>0</v>
      </c>
      <c r="E372" s="122" t="s">
        <v>307</v>
      </c>
      <c r="F372" s="18" t="s">
        <v>308</v>
      </c>
      <c r="G372" s="146"/>
      <c r="H372" s="142"/>
      <c r="I372" s="132"/>
      <c r="K372" s="541"/>
      <c r="L372" s="541"/>
      <c r="M372" s="541"/>
    </row>
    <row r="373" spans="1:13" s="19" customFormat="1" ht="27" customHeight="1" hidden="1">
      <c r="A373" s="130"/>
      <c r="B373" s="58"/>
      <c r="C373" s="60"/>
      <c r="D373" s="117"/>
      <c r="E373" s="121" t="s">
        <v>755</v>
      </c>
      <c r="F373" s="18"/>
      <c r="G373" s="145"/>
      <c r="H373" s="141"/>
      <c r="I373" s="131"/>
      <c r="K373" s="541"/>
      <c r="L373" s="541"/>
      <c r="M373" s="541"/>
    </row>
    <row r="374" spans="1:13" ht="27" customHeight="1" hidden="1">
      <c r="A374" s="130">
        <v>2561</v>
      </c>
      <c r="B374" s="64" t="s">
        <v>918</v>
      </c>
      <c r="C374" s="62">
        <v>6</v>
      </c>
      <c r="D374" s="118">
        <v>1</v>
      </c>
      <c r="E374" s="121" t="s">
        <v>307</v>
      </c>
      <c r="F374" s="23" t="s">
        <v>309</v>
      </c>
      <c r="G374" s="146"/>
      <c r="H374" s="142"/>
      <c r="I374" s="132"/>
      <c r="K374" s="541"/>
      <c r="L374" s="541"/>
      <c r="M374" s="541"/>
    </row>
    <row r="375" spans="1:13" ht="27" customHeight="1" hidden="1">
      <c r="A375" s="130"/>
      <c r="B375" s="61"/>
      <c r="C375" s="62"/>
      <c r="D375" s="118"/>
      <c r="E375" s="121" t="s">
        <v>850</v>
      </c>
      <c r="F375" s="20"/>
      <c r="G375" s="146"/>
      <c r="H375" s="142"/>
      <c r="I375" s="132"/>
      <c r="K375" s="541"/>
      <c r="L375" s="541"/>
      <c r="M375" s="541"/>
    </row>
    <row r="376" spans="1:13" ht="27" customHeight="1" hidden="1">
      <c r="A376" s="130"/>
      <c r="B376" s="61"/>
      <c r="C376" s="62"/>
      <c r="D376" s="118"/>
      <c r="E376" s="121" t="s">
        <v>852</v>
      </c>
      <c r="F376" s="20"/>
      <c r="G376" s="146"/>
      <c r="H376" s="142"/>
      <c r="I376" s="132"/>
      <c r="K376" s="541"/>
      <c r="L376" s="541"/>
      <c r="M376" s="541"/>
    </row>
    <row r="377" spans="1:13" ht="27" customHeight="1" hidden="1">
      <c r="A377" s="130"/>
      <c r="B377" s="61"/>
      <c r="C377" s="62"/>
      <c r="D377" s="118"/>
      <c r="E377" s="121" t="s">
        <v>852</v>
      </c>
      <c r="F377" s="20"/>
      <c r="G377" s="146"/>
      <c r="H377" s="142"/>
      <c r="I377" s="132"/>
      <c r="K377" s="541"/>
      <c r="L377" s="541"/>
      <c r="M377" s="541"/>
    </row>
    <row r="378" spans="1:13" s="161" customFormat="1" ht="38.25" customHeight="1">
      <c r="A378" s="156">
        <v>2600</v>
      </c>
      <c r="B378" s="63" t="s">
        <v>919</v>
      </c>
      <c r="C378" s="60">
        <v>0</v>
      </c>
      <c r="D378" s="117">
        <v>0</v>
      </c>
      <c r="E378" s="165" t="s">
        <v>959</v>
      </c>
      <c r="F378" s="157" t="s">
        <v>310</v>
      </c>
      <c r="G378" s="508">
        <f>H378+I378</f>
        <v>401426.8</v>
      </c>
      <c r="H378" s="544">
        <f>H380+H386+H392</f>
        <v>29962</v>
      </c>
      <c r="I378" s="544">
        <f>I380+I386+I392+I399</f>
        <v>371464.8</v>
      </c>
      <c r="K378" s="541"/>
      <c r="L378" s="541"/>
      <c r="M378" s="541"/>
    </row>
    <row r="379" spans="1:13" ht="27" customHeight="1" hidden="1">
      <c r="A379" s="128"/>
      <c r="B379" s="58"/>
      <c r="C379" s="59"/>
      <c r="D379" s="116"/>
      <c r="E379" s="121" t="s">
        <v>754</v>
      </c>
      <c r="F379" s="17"/>
      <c r="G379" s="144"/>
      <c r="H379" s="140"/>
      <c r="I379" s="129"/>
      <c r="K379" s="541"/>
      <c r="L379" s="541"/>
      <c r="M379" s="541"/>
    </row>
    <row r="380" spans="1:13" ht="27" customHeight="1" hidden="1">
      <c r="A380" s="130">
        <v>2610</v>
      </c>
      <c r="B380" s="63" t="s">
        <v>919</v>
      </c>
      <c r="C380" s="60">
        <v>1</v>
      </c>
      <c r="D380" s="117">
        <v>0</v>
      </c>
      <c r="E380" s="122" t="s">
        <v>311</v>
      </c>
      <c r="F380" s="18" t="s">
        <v>312</v>
      </c>
      <c r="G380" s="146">
        <f>H380+I380</f>
        <v>0</v>
      </c>
      <c r="H380" s="142"/>
      <c r="I380" s="132">
        <f>I382</f>
        <v>0</v>
      </c>
      <c r="K380" s="541"/>
      <c r="L380" s="541"/>
      <c r="M380" s="541"/>
    </row>
    <row r="381" spans="1:13" s="19" customFormat="1" ht="27" customHeight="1" hidden="1">
      <c r="A381" s="130"/>
      <c r="B381" s="58"/>
      <c r="C381" s="60"/>
      <c r="D381" s="117"/>
      <c r="E381" s="121" t="s">
        <v>755</v>
      </c>
      <c r="F381" s="18"/>
      <c r="G381" s="145"/>
      <c r="H381" s="141"/>
      <c r="I381" s="131"/>
      <c r="K381" s="541"/>
      <c r="L381" s="541"/>
      <c r="M381" s="541"/>
    </row>
    <row r="382" spans="1:13" ht="27" customHeight="1" hidden="1">
      <c r="A382" s="130">
        <v>2611</v>
      </c>
      <c r="B382" s="64" t="s">
        <v>919</v>
      </c>
      <c r="C382" s="62">
        <v>1</v>
      </c>
      <c r="D382" s="118">
        <v>1</v>
      </c>
      <c r="E382" s="121" t="s">
        <v>418</v>
      </c>
      <c r="F382" s="23" t="s">
        <v>314</v>
      </c>
      <c r="G382" s="146"/>
      <c r="H382" s="142"/>
      <c r="I382" s="132"/>
      <c r="K382" s="541"/>
      <c r="L382" s="541"/>
      <c r="M382" s="541"/>
    </row>
    <row r="383" spans="1:13" ht="27" customHeight="1" hidden="1">
      <c r="A383" s="130"/>
      <c r="B383" s="61"/>
      <c r="C383" s="62"/>
      <c r="D383" s="118"/>
      <c r="E383" s="121" t="s">
        <v>850</v>
      </c>
      <c r="F383" s="20"/>
      <c r="G383" s="146"/>
      <c r="H383" s="142"/>
      <c r="I383" s="132"/>
      <c r="K383" s="541"/>
      <c r="L383" s="541"/>
      <c r="M383" s="541"/>
    </row>
    <row r="384" spans="1:13" ht="27" customHeight="1" hidden="1">
      <c r="A384" s="130"/>
      <c r="B384" s="61"/>
      <c r="C384" s="62"/>
      <c r="D384" s="118"/>
      <c r="E384" s="121" t="s">
        <v>852</v>
      </c>
      <c r="F384" s="20"/>
      <c r="G384" s="146"/>
      <c r="H384" s="142"/>
      <c r="I384" s="132"/>
      <c r="K384" s="541"/>
      <c r="L384" s="541"/>
      <c r="M384" s="541"/>
    </row>
    <row r="385" spans="1:13" ht="27" customHeight="1" hidden="1">
      <c r="A385" s="130"/>
      <c r="B385" s="61"/>
      <c r="C385" s="62"/>
      <c r="D385" s="118"/>
      <c r="E385" s="121" t="s">
        <v>852</v>
      </c>
      <c r="F385" s="20"/>
      <c r="G385" s="146"/>
      <c r="H385" s="142"/>
      <c r="I385" s="132"/>
      <c r="K385" s="541"/>
      <c r="L385" s="541"/>
      <c r="M385" s="541"/>
    </row>
    <row r="386" spans="1:13" ht="27" customHeight="1" hidden="1">
      <c r="A386" s="130">
        <v>2620</v>
      </c>
      <c r="B386" s="63" t="s">
        <v>919</v>
      </c>
      <c r="C386" s="60">
        <v>2</v>
      </c>
      <c r="D386" s="117">
        <v>0</v>
      </c>
      <c r="E386" s="122" t="s">
        <v>315</v>
      </c>
      <c r="F386" s="18" t="s">
        <v>316</v>
      </c>
      <c r="G386" s="146"/>
      <c r="H386" s="142"/>
      <c r="I386" s="132"/>
      <c r="K386" s="541"/>
      <c r="L386" s="541"/>
      <c r="M386" s="541"/>
    </row>
    <row r="387" spans="1:13" s="19" customFormat="1" ht="27" customHeight="1" hidden="1">
      <c r="A387" s="130"/>
      <c r="B387" s="58"/>
      <c r="C387" s="60"/>
      <c r="D387" s="117"/>
      <c r="E387" s="121" t="s">
        <v>755</v>
      </c>
      <c r="F387" s="18"/>
      <c r="G387" s="145"/>
      <c r="H387" s="141"/>
      <c r="I387" s="131"/>
      <c r="K387" s="541"/>
      <c r="L387" s="541"/>
      <c r="M387" s="541"/>
    </row>
    <row r="388" spans="1:13" ht="27" customHeight="1" hidden="1">
      <c r="A388" s="130">
        <v>2621</v>
      </c>
      <c r="B388" s="64" t="s">
        <v>919</v>
      </c>
      <c r="C388" s="62">
        <v>2</v>
      </c>
      <c r="D388" s="118">
        <v>1</v>
      </c>
      <c r="E388" s="121" t="s">
        <v>315</v>
      </c>
      <c r="F388" s="23" t="s">
        <v>317</v>
      </c>
      <c r="G388" s="146"/>
      <c r="H388" s="142"/>
      <c r="I388" s="132"/>
      <c r="K388" s="541"/>
      <c r="L388" s="541"/>
      <c r="M388" s="541"/>
    </row>
    <row r="389" spans="1:13" ht="27" customHeight="1" hidden="1">
      <c r="A389" s="130"/>
      <c r="B389" s="61"/>
      <c r="C389" s="62"/>
      <c r="D389" s="118"/>
      <c r="E389" s="121" t="s">
        <v>850</v>
      </c>
      <c r="F389" s="20"/>
      <c r="G389" s="146"/>
      <c r="H389" s="142"/>
      <c r="I389" s="132"/>
      <c r="K389" s="541"/>
      <c r="L389" s="541"/>
      <c r="M389" s="541"/>
    </row>
    <row r="390" spans="1:13" ht="27" customHeight="1" hidden="1">
      <c r="A390" s="130"/>
      <c r="B390" s="61"/>
      <c r="C390" s="62"/>
      <c r="D390" s="118"/>
      <c r="E390" s="121" t="s">
        <v>852</v>
      </c>
      <c r="F390" s="20"/>
      <c r="G390" s="146"/>
      <c r="H390" s="142"/>
      <c r="I390" s="132"/>
      <c r="K390" s="541"/>
      <c r="L390" s="541"/>
      <c r="M390" s="541"/>
    </row>
    <row r="391" spans="1:13" ht="27" customHeight="1" hidden="1">
      <c r="A391" s="130"/>
      <c r="B391" s="61"/>
      <c r="C391" s="62"/>
      <c r="D391" s="118"/>
      <c r="E391" s="121" t="s">
        <v>852</v>
      </c>
      <c r="F391" s="20"/>
      <c r="G391" s="146"/>
      <c r="H391" s="142"/>
      <c r="I391" s="132"/>
      <c r="K391" s="541"/>
      <c r="L391" s="541"/>
      <c r="M391" s="541"/>
    </row>
    <row r="392" spans="1:13" ht="27" customHeight="1">
      <c r="A392" s="130">
        <v>2630</v>
      </c>
      <c r="B392" s="63" t="s">
        <v>919</v>
      </c>
      <c r="C392" s="60">
        <v>3</v>
      </c>
      <c r="D392" s="117">
        <v>0</v>
      </c>
      <c r="E392" s="122" t="s">
        <v>318</v>
      </c>
      <c r="F392" s="18" t="s">
        <v>319</v>
      </c>
      <c r="G392" s="507">
        <f>H392+I392</f>
        <v>249370.19999999998</v>
      </c>
      <c r="H392" s="501">
        <f>H394+H399</f>
        <v>29962</v>
      </c>
      <c r="I392" s="501">
        <f>I394</f>
        <v>219408.19999999998</v>
      </c>
      <c r="K392" s="541"/>
      <c r="L392" s="541"/>
      <c r="M392" s="541"/>
    </row>
    <row r="393" spans="1:13" s="19" customFormat="1" ht="27" customHeight="1">
      <c r="A393" s="130"/>
      <c r="B393" s="58"/>
      <c r="C393" s="60"/>
      <c r="D393" s="117"/>
      <c r="E393" s="121" t="s">
        <v>755</v>
      </c>
      <c r="F393" s="18"/>
      <c r="G393" s="514"/>
      <c r="H393" s="498"/>
      <c r="I393" s="500"/>
      <c r="K393" s="541"/>
      <c r="L393" s="541"/>
      <c r="M393" s="541"/>
    </row>
    <row r="394" spans="1:13" ht="27" customHeight="1">
      <c r="A394" s="130">
        <v>2631</v>
      </c>
      <c r="B394" s="64" t="s">
        <v>919</v>
      </c>
      <c r="C394" s="62">
        <v>3</v>
      </c>
      <c r="D394" s="118">
        <v>1</v>
      </c>
      <c r="E394" s="121" t="s">
        <v>320</v>
      </c>
      <c r="F394" s="26" t="s">
        <v>321</v>
      </c>
      <c r="G394" s="507">
        <f>H394+I394</f>
        <v>219408.19999999998</v>
      </c>
      <c r="H394" s="501">
        <f>H396+H398</f>
        <v>0</v>
      </c>
      <c r="I394" s="501">
        <f>I396+I397</f>
        <v>219408.19999999998</v>
      </c>
      <c r="K394" s="541"/>
      <c r="L394" s="541"/>
      <c r="M394" s="541"/>
    </row>
    <row r="395" spans="1:13" ht="42" customHeight="1" hidden="1">
      <c r="A395" s="130"/>
      <c r="B395" s="61"/>
      <c r="C395" s="62"/>
      <c r="D395" s="118"/>
      <c r="E395" s="121" t="s">
        <v>850</v>
      </c>
      <c r="F395" s="20"/>
      <c r="G395" s="507"/>
      <c r="H395" s="502"/>
      <c r="I395" s="501"/>
      <c r="K395" s="541"/>
      <c r="L395" s="541"/>
      <c r="M395" s="541"/>
    </row>
    <row r="396" spans="1:13" ht="27" customHeight="1">
      <c r="A396" s="130"/>
      <c r="B396" s="61"/>
      <c r="C396" s="62"/>
      <c r="D396" s="118"/>
      <c r="E396" s="121" t="s">
        <v>1034</v>
      </c>
      <c r="F396" s="20"/>
      <c r="G396" s="507">
        <f aca="true" t="shared" si="2" ref="G396:G403">H396+I396</f>
        <v>208339.9</v>
      </c>
      <c r="H396" s="502"/>
      <c r="I396" s="501">
        <f>8339.9+200000</f>
        <v>208339.9</v>
      </c>
      <c r="K396" s="541"/>
      <c r="L396" s="541"/>
      <c r="M396" s="541"/>
    </row>
    <row r="397" spans="1:13" ht="27" customHeight="1">
      <c r="A397" s="130"/>
      <c r="B397" s="61"/>
      <c r="C397" s="62"/>
      <c r="D397" s="118"/>
      <c r="E397" s="121" t="s">
        <v>1020</v>
      </c>
      <c r="F397" s="20"/>
      <c r="G397" s="507">
        <f t="shared" si="2"/>
        <v>11068.3</v>
      </c>
      <c r="H397" s="502"/>
      <c r="I397" s="501">
        <v>11068.3</v>
      </c>
      <c r="K397" s="541"/>
      <c r="L397" s="541"/>
      <c r="M397" s="541"/>
    </row>
    <row r="398" spans="1:13" ht="27" customHeight="1">
      <c r="A398" s="130"/>
      <c r="B398" s="61"/>
      <c r="C398" s="62"/>
      <c r="D398" s="118"/>
      <c r="E398" s="121" t="s">
        <v>725</v>
      </c>
      <c r="F398" s="20"/>
      <c r="G398" s="146">
        <f t="shared" si="2"/>
        <v>0</v>
      </c>
      <c r="H398" s="142"/>
      <c r="I398" s="132"/>
      <c r="K398" s="541"/>
      <c r="L398" s="541"/>
      <c r="M398" s="541"/>
    </row>
    <row r="399" spans="1:13" ht="27" customHeight="1">
      <c r="A399" s="130">
        <v>2640</v>
      </c>
      <c r="B399" s="63" t="s">
        <v>919</v>
      </c>
      <c r="C399" s="60">
        <v>4</v>
      </c>
      <c r="D399" s="117">
        <v>0</v>
      </c>
      <c r="E399" s="122" t="s">
        <v>322</v>
      </c>
      <c r="F399" s="18" t="s">
        <v>323</v>
      </c>
      <c r="G399" s="507">
        <f t="shared" si="2"/>
        <v>182018.6</v>
      </c>
      <c r="H399" s="142">
        <f>H401</f>
        <v>29962</v>
      </c>
      <c r="I399" s="501">
        <f>I401</f>
        <v>152056.6</v>
      </c>
      <c r="K399" s="541"/>
      <c r="L399" s="541"/>
      <c r="M399" s="541"/>
    </row>
    <row r="400" spans="1:13" s="19" customFormat="1" ht="27" customHeight="1">
      <c r="A400" s="130"/>
      <c r="B400" s="58"/>
      <c r="C400" s="60"/>
      <c r="D400" s="117"/>
      <c r="E400" s="121" t="s">
        <v>755</v>
      </c>
      <c r="F400" s="18"/>
      <c r="G400" s="507">
        <f t="shared" si="2"/>
        <v>0</v>
      </c>
      <c r="H400" s="141"/>
      <c r="I400" s="500"/>
      <c r="K400" s="541"/>
      <c r="L400" s="541"/>
      <c r="M400" s="541"/>
    </row>
    <row r="401" spans="1:13" ht="27" customHeight="1">
      <c r="A401" s="130">
        <v>2641</v>
      </c>
      <c r="B401" s="64" t="s">
        <v>919</v>
      </c>
      <c r="C401" s="62">
        <v>4</v>
      </c>
      <c r="D401" s="118">
        <v>1</v>
      </c>
      <c r="E401" s="121" t="s">
        <v>324</v>
      </c>
      <c r="F401" s="23" t="s">
        <v>325</v>
      </c>
      <c r="G401" s="507">
        <f t="shared" si="2"/>
        <v>182018.6</v>
      </c>
      <c r="H401" s="142">
        <f>H403+H404+H405</f>
        <v>29962</v>
      </c>
      <c r="I401" s="501">
        <f>I403</f>
        <v>152056.6</v>
      </c>
      <c r="K401" s="541"/>
      <c r="L401" s="541"/>
      <c r="M401" s="541"/>
    </row>
    <row r="402" spans="1:13" ht="27" customHeight="1">
      <c r="A402" s="130"/>
      <c r="B402" s="61"/>
      <c r="C402" s="62"/>
      <c r="D402" s="118"/>
      <c r="E402" s="121" t="s">
        <v>850</v>
      </c>
      <c r="F402" s="20"/>
      <c r="G402" s="507">
        <f t="shared" si="2"/>
        <v>0</v>
      </c>
      <c r="H402" s="142"/>
      <c r="I402" s="501"/>
      <c r="K402" s="541"/>
      <c r="L402" s="541"/>
      <c r="M402" s="541"/>
    </row>
    <row r="403" spans="1:13" ht="27" customHeight="1">
      <c r="A403" s="130"/>
      <c r="B403" s="61"/>
      <c r="C403" s="62"/>
      <c r="D403" s="118"/>
      <c r="E403" s="121" t="s">
        <v>1019</v>
      </c>
      <c r="F403" s="20"/>
      <c r="G403" s="507">
        <f t="shared" si="2"/>
        <v>152056.6</v>
      </c>
      <c r="H403" s="142"/>
      <c r="I403" s="501">
        <f>10079.8+7176.8+134800</f>
        <v>152056.6</v>
      </c>
      <c r="K403" s="541"/>
      <c r="L403" s="541"/>
      <c r="M403" s="541"/>
    </row>
    <row r="404" spans="1:13" ht="27" customHeight="1">
      <c r="A404" s="130"/>
      <c r="B404" s="61"/>
      <c r="C404" s="62"/>
      <c r="D404" s="118"/>
      <c r="E404" s="121" t="s">
        <v>1028</v>
      </c>
      <c r="F404" s="20"/>
      <c r="G404" s="507">
        <f>H404+I404</f>
        <v>27896</v>
      </c>
      <c r="H404" s="502">
        <v>27896</v>
      </c>
      <c r="I404" s="501"/>
      <c r="K404" s="541"/>
      <c r="L404" s="541"/>
      <c r="M404" s="541"/>
    </row>
    <row r="405" spans="1:13" ht="27" customHeight="1">
      <c r="A405" s="130"/>
      <c r="B405" s="61"/>
      <c r="C405" s="62"/>
      <c r="D405" s="118"/>
      <c r="E405" s="121" t="s">
        <v>1029</v>
      </c>
      <c r="F405" s="20"/>
      <c r="G405" s="507">
        <f>H405+I405</f>
        <v>2066</v>
      </c>
      <c r="H405" s="502">
        <v>2066</v>
      </c>
      <c r="I405" s="132"/>
      <c r="K405" s="541"/>
      <c r="L405" s="541"/>
      <c r="M405" s="541"/>
    </row>
    <row r="406" spans="1:13" ht="27" customHeight="1" hidden="1">
      <c r="A406" s="130">
        <v>2650</v>
      </c>
      <c r="B406" s="63" t="s">
        <v>919</v>
      </c>
      <c r="C406" s="60">
        <v>5</v>
      </c>
      <c r="D406" s="117">
        <v>0</v>
      </c>
      <c r="E406" s="122" t="s">
        <v>339</v>
      </c>
      <c r="F406" s="18" t="s">
        <v>340</v>
      </c>
      <c r="G406" s="146"/>
      <c r="H406" s="142"/>
      <c r="I406" s="132"/>
      <c r="K406" s="541"/>
      <c r="L406" s="541"/>
      <c r="M406" s="541"/>
    </row>
    <row r="407" spans="1:13" s="19" customFormat="1" ht="27" customHeight="1" hidden="1">
      <c r="A407" s="130"/>
      <c r="B407" s="58"/>
      <c r="C407" s="60"/>
      <c r="D407" s="117"/>
      <c r="E407" s="121" t="s">
        <v>755</v>
      </c>
      <c r="F407" s="18"/>
      <c r="G407" s="145"/>
      <c r="H407" s="141"/>
      <c r="I407" s="131"/>
      <c r="K407" s="541"/>
      <c r="L407" s="541"/>
      <c r="M407" s="541"/>
    </row>
    <row r="408" spans="1:13" ht="27" customHeight="1" hidden="1">
      <c r="A408" s="130">
        <v>2651</v>
      </c>
      <c r="B408" s="64" t="s">
        <v>919</v>
      </c>
      <c r="C408" s="62">
        <v>5</v>
      </c>
      <c r="D408" s="118">
        <v>1</v>
      </c>
      <c r="E408" s="121" t="s">
        <v>339</v>
      </c>
      <c r="F408" s="23" t="s">
        <v>341</v>
      </c>
      <c r="G408" s="146"/>
      <c r="H408" s="142"/>
      <c r="I408" s="132"/>
      <c r="K408" s="541"/>
      <c r="L408" s="541"/>
      <c r="M408" s="541"/>
    </row>
    <row r="409" spans="1:13" ht="27" customHeight="1" hidden="1">
      <c r="A409" s="130"/>
      <c r="B409" s="61"/>
      <c r="C409" s="62"/>
      <c r="D409" s="118"/>
      <c r="E409" s="121" t="s">
        <v>850</v>
      </c>
      <c r="F409" s="20"/>
      <c r="G409" s="146"/>
      <c r="H409" s="142"/>
      <c r="I409" s="132"/>
      <c r="K409" s="541"/>
      <c r="L409" s="541"/>
      <c r="M409" s="541"/>
    </row>
    <row r="410" spans="1:13" ht="27" customHeight="1" hidden="1">
      <c r="A410" s="130"/>
      <c r="B410" s="61"/>
      <c r="C410" s="62"/>
      <c r="D410" s="118"/>
      <c r="E410" s="121" t="s">
        <v>852</v>
      </c>
      <c r="F410" s="20"/>
      <c r="G410" s="146"/>
      <c r="H410" s="142"/>
      <c r="I410" s="132"/>
      <c r="K410" s="541"/>
      <c r="L410" s="541"/>
      <c r="M410" s="541"/>
    </row>
    <row r="411" spans="1:13" ht="27" customHeight="1" hidden="1">
      <c r="A411" s="130"/>
      <c r="B411" s="61"/>
      <c r="C411" s="62"/>
      <c r="D411" s="118"/>
      <c r="E411" s="121" t="s">
        <v>852</v>
      </c>
      <c r="F411" s="20"/>
      <c r="G411" s="146"/>
      <c r="H411" s="142"/>
      <c r="I411" s="132"/>
      <c r="K411" s="541"/>
      <c r="L411" s="541"/>
      <c r="M411" s="541"/>
    </row>
    <row r="412" spans="1:13" ht="27" customHeight="1" hidden="1">
      <c r="A412" s="130">
        <v>2660</v>
      </c>
      <c r="B412" s="63" t="s">
        <v>919</v>
      </c>
      <c r="C412" s="60">
        <v>6</v>
      </c>
      <c r="D412" s="117">
        <v>0</v>
      </c>
      <c r="E412" s="122" t="s">
        <v>342</v>
      </c>
      <c r="F412" s="24" t="s">
        <v>343</v>
      </c>
      <c r="G412" s="146"/>
      <c r="H412" s="142"/>
      <c r="I412" s="132"/>
      <c r="K412" s="541"/>
      <c r="L412" s="541"/>
      <c r="M412" s="541"/>
    </row>
    <row r="413" spans="1:13" s="19" customFormat="1" ht="27" customHeight="1" hidden="1">
      <c r="A413" s="130"/>
      <c r="B413" s="58"/>
      <c r="C413" s="60"/>
      <c r="D413" s="117"/>
      <c r="E413" s="121" t="s">
        <v>755</v>
      </c>
      <c r="F413" s="18"/>
      <c r="G413" s="145"/>
      <c r="H413" s="141"/>
      <c r="I413" s="131"/>
      <c r="K413" s="541"/>
      <c r="L413" s="541"/>
      <c r="M413" s="541"/>
    </row>
    <row r="414" spans="1:13" ht="27" customHeight="1" hidden="1">
      <c r="A414" s="130">
        <v>2661</v>
      </c>
      <c r="B414" s="64" t="s">
        <v>919</v>
      </c>
      <c r="C414" s="62">
        <v>6</v>
      </c>
      <c r="D414" s="118">
        <v>1</v>
      </c>
      <c r="E414" s="121" t="s">
        <v>342</v>
      </c>
      <c r="F414" s="23" t="s">
        <v>344</v>
      </c>
      <c r="G414" s="146"/>
      <c r="H414" s="142"/>
      <c r="I414" s="132"/>
      <c r="K414" s="541"/>
      <c r="L414" s="541"/>
      <c r="M414" s="541"/>
    </row>
    <row r="415" spans="1:13" ht="27" customHeight="1" hidden="1">
      <c r="A415" s="130"/>
      <c r="B415" s="61"/>
      <c r="C415" s="62"/>
      <c r="D415" s="118"/>
      <c r="E415" s="121" t="s">
        <v>850</v>
      </c>
      <c r="F415" s="20"/>
      <c r="G415" s="146"/>
      <c r="H415" s="142"/>
      <c r="I415" s="132"/>
      <c r="K415" s="541"/>
      <c r="L415" s="541"/>
      <c r="M415" s="541"/>
    </row>
    <row r="416" spans="1:13" ht="27" customHeight="1" hidden="1">
      <c r="A416" s="130"/>
      <c r="B416" s="61"/>
      <c r="C416" s="62"/>
      <c r="D416" s="118"/>
      <c r="E416" s="121" t="s">
        <v>852</v>
      </c>
      <c r="F416" s="20"/>
      <c r="G416" s="146"/>
      <c r="H416" s="142"/>
      <c r="I416" s="132"/>
      <c r="K416" s="541"/>
      <c r="L416" s="541"/>
      <c r="M416" s="541"/>
    </row>
    <row r="417" spans="1:13" ht="27" customHeight="1" hidden="1">
      <c r="A417" s="130"/>
      <c r="B417" s="61"/>
      <c r="C417" s="62"/>
      <c r="D417" s="118"/>
      <c r="E417" s="121" t="s">
        <v>852</v>
      </c>
      <c r="F417" s="20"/>
      <c r="G417" s="146"/>
      <c r="H417" s="142"/>
      <c r="I417" s="132"/>
      <c r="K417" s="541"/>
      <c r="L417" s="541"/>
      <c r="M417" s="541"/>
    </row>
    <row r="418" spans="1:13" s="161" customFormat="1" ht="27" customHeight="1" hidden="1">
      <c r="A418" s="156">
        <v>2700</v>
      </c>
      <c r="B418" s="63" t="s">
        <v>920</v>
      </c>
      <c r="C418" s="60">
        <v>0</v>
      </c>
      <c r="D418" s="117">
        <v>0</v>
      </c>
      <c r="E418" s="165" t="s">
        <v>597</v>
      </c>
      <c r="F418" s="157" t="s">
        <v>345</v>
      </c>
      <c r="G418" s="158"/>
      <c r="H418" s="159"/>
      <c r="I418" s="160"/>
      <c r="K418" s="541"/>
      <c r="L418" s="541"/>
      <c r="M418" s="541"/>
    </row>
    <row r="419" spans="1:13" ht="27" customHeight="1" hidden="1">
      <c r="A419" s="128"/>
      <c r="B419" s="58"/>
      <c r="C419" s="59"/>
      <c r="D419" s="116"/>
      <c r="E419" s="121" t="s">
        <v>754</v>
      </c>
      <c r="F419" s="17"/>
      <c r="G419" s="144"/>
      <c r="H419" s="140"/>
      <c r="I419" s="129"/>
      <c r="K419" s="541"/>
      <c r="L419" s="541"/>
      <c r="M419" s="541"/>
    </row>
    <row r="420" spans="1:13" ht="27" customHeight="1" hidden="1">
      <c r="A420" s="130">
        <v>2710</v>
      </c>
      <c r="B420" s="63" t="s">
        <v>920</v>
      </c>
      <c r="C420" s="60">
        <v>1</v>
      </c>
      <c r="D420" s="117">
        <v>0</v>
      </c>
      <c r="E420" s="122" t="s">
        <v>346</v>
      </c>
      <c r="F420" s="18" t="s">
        <v>347</v>
      </c>
      <c r="G420" s="146"/>
      <c r="H420" s="142"/>
      <c r="I420" s="132"/>
      <c r="K420" s="541"/>
      <c r="L420" s="541"/>
      <c r="M420" s="541"/>
    </row>
    <row r="421" spans="1:13" s="19" customFormat="1" ht="27" customHeight="1" hidden="1">
      <c r="A421" s="130"/>
      <c r="B421" s="58"/>
      <c r="C421" s="60"/>
      <c r="D421" s="117"/>
      <c r="E421" s="121" t="s">
        <v>755</v>
      </c>
      <c r="F421" s="18"/>
      <c r="G421" s="145"/>
      <c r="H421" s="141"/>
      <c r="I421" s="131"/>
      <c r="K421" s="541"/>
      <c r="L421" s="541"/>
      <c r="M421" s="541"/>
    </row>
    <row r="422" spans="1:13" ht="27" customHeight="1" hidden="1">
      <c r="A422" s="130">
        <v>2711</v>
      </c>
      <c r="B422" s="64" t="s">
        <v>920</v>
      </c>
      <c r="C422" s="62">
        <v>1</v>
      </c>
      <c r="D422" s="118">
        <v>1</v>
      </c>
      <c r="E422" s="121" t="s">
        <v>348</v>
      </c>
      <c r="F422" s="23" t="s">
        <v>349</v>
      </c>
      <c r="G422" s="146"/>
      <c r="H422" s="142"/>
      <c r="I422" s="132"/>
      <c r="K422" s="541"/>
      <c r="L422" s="541"/>
      <c r="M422" s="541"/>
    </row>
    <row r="423" spans="1:13" ht="27" customHeight="1" hidden="1">
      <c r="A423" s="130"/>
      <c r="B423" s="61"/>
      <c r="C423" s="62"/>
      <c r="D423" s="118"/>
      <c r="E423" s="121" t="s">
        <v>850</v>
      </c>
      <c r="F423" s="20"/>
      <c r="G423" s="146"/>
      <c r="H423" s="142"/>
      <c r="I423" s="132"/>
      <c r="K423" s="541"/>
      <c r="L423" s="541"/>
      <c r="M423" s="541"/>
    </row>
    <row r="424" spans="1:13" ht="27" customHeight="1" hidden="1">
      <c r="A424" s="130"/>
      <c r="B424" s="61"/>
      <c r="C424" s="62"/>
      <c r="D424" s="118"/>
      <c r="E424" s="121" t="s">
        <v>852</v>
      </c>
      <c r="F424" s="20"/>
      <c r="G424" s="146"/>
      <c r="H424" s="142"/>
      <c r="I424" s="132"/>
      <c r="K424" s="541"/>
      <c r="L424" s="541"/>
      <c r="M424" s="541"/>
    </row>
    <row r="425" spans="1:13" ht="27" customHeight="1" hidden="1">
      <c r="A425" s="130"/>
      <c r="B425" s="61"/>
      <c r="C425" s="62"/>
      <c r="D425" s="118"/>
      <c r="E425" s="121" t="s">
        <v>852</v>
      </c>
      <c r="F425" s="20"/>
      <c r="G425" s="146"/>
      <c r="H425" s="142"/>
      <c r="I425" s="132"/>
      <c r="K425" s="541"/>
      <c r="L425" s="541"/>
      <c r="M425" s="541"/>
    </row>
    <row r="426" spans="1:13" ht="27" customHeight="1" hidden="1">
      <c r="A426" s="130">
        <v>2712</v>
      </c>
      <c r="B426" s="64" t="s">
        <v>920</v>
      </c>
      <c r="C426" s="62">
        <v>1</v>
      </c>
      <c r="D426" s="118">
        <v>2</v>
      </c>
      <c r="E426" s="121" t="s">
        <v>350</v>
      </c>
      <c r="F426" s="23" t="s">
        <v>351</v>
      </c>
      <c r="G426" s="146"/>
      <c r="H426" s="142"/>
      <c r="I426" s="132"/>
      <c r="K426" s="541"/>
      <c r="L426" s="541"/>
      <c r="M426" s="541"/>
    </row>
    <row r="427" spans="1:13" ht="27" customHeight="1" hidden="1">
      <c r="A427" s="130"/>
      <c r="B427" s="61"/>
      <c r="C427" s="62"/>
      <c r="D427" s="118"/>
      <c r="E427" s="121" t="s">
        <v>850</v>
      </c>
      <c r="F427" s="20"/>
      <c r="G427" s="146"/>
      <c r="H427" s="142"/>
      <c r="I427" s="132"/>
      <c r="K427" s="541"/>
      <c r="L427" s="541"/>
      <c r="M427" s="541"/>
    </row>
    <row r="428" spans="1:13" ht="27" customHeight="1" hidden="1">
      <c r="A428" s="130"/>
      <c r="B428" s="61"/>
      <c r="C428" s="62"/>
      <c r="D428" s="118"/>
      <c r="E428" s="121" t="s">
        <v>852</v>
      </c>
      <c r="F428" s="20"/>
      <c r="G428" s="146"/>
      <c r="H428" s="142"/>
      <c r="I428" s="132"/>
      <c r="K428" s="541"/>
      <c r="L428" s="541"/>
      <c r="M428" s="541"/>
    </row>
    <row r="429" spans="1:13" ht="27" customHeight="1" hidden="1">
      <c r="A429" s="130"/>
      <c r="B429" s="61"/>
      <c r="C429" s="62"/>
      <c r="D429" s="118"/>
      <c r="E429" s="121" t="s">
        <v>852</v>
      </c>
      <c r="F429" s="20"/>
      <c r="G429" s="146"/>
      <c r="H429" s="142"/>
      <c r="I429" s="132"/>
      <c r="K429" s="541"/>
      <c r="L429" s="541"/>
      <c r="M429" s="541"/>
    </row>
    <row r="430" spans="1:13" ht="27" customHeight="1" hidden="1">
      <c r="A430" s="130">
        <v>2713</v>
      </c>
      <c r="B430" s="64" t="s">
        <v>920</v>
      </c>
      <c r="C430" s="62">
        <v>1</v>
      </c>
      <c r="D430" s="118">
        <v>3</v>
      </c>
      <c r="E430" s="121" t="s">
        <v>684</v>
      </c>
      <c r="F430" s="23" t="s">
        <v>352</v>
      </c>
      <c r="G430" s="146"/>
      <c r="H430" s="142"/>
      <c r="I430" s="132"/>
      <c r="K430" s="541"/>
      <c r="L430" s="541"/>
      <c r="M430" s="541"/>
    </row>
    <row r="431" spans="1:13" ht="27" customHeight="1" hidden="1">
      <c r="A431" s="130"/>
      <c r="B431" s="61"/>
      <c r="C431" s="62"/>
      <c r="D431" s="118"/>
      <c r="E431" s="121" t="s">
        <v>850</v>
      </c>
      <c r="F431" s="20"/>
      <c r="G431" s="146"/>
      <c r="H431" s="142"/>
      <c r="I431" s="132"/>
      <c r="K431" s="541"/>
      <c r="L431" s="541"/>
      <c r="M431" s="541"/>
    </row>
    <row r="432" spans="1:13" ht="27" customHeight="1" hidden="1">
      <c r="A432" s="130"/>
      <c r="B432" s="61"/>
      <c r="C432" s="62"/>
      <c r="D432" s="118"/>
      <c r="E432" s="121" t="s">
        <v>852</v>
      </c>
      <c r="F432" s="20"/>
      <c r="G432" s="146"/>
      <c r="H432" s="142"/>
      <c r="I432" s="132"/>
      <c r="K432" s="541"/>
      <c r="L432" s="541"/>
      <c r="M432" s="541"/>
    </row>
    <row r="433" spans="1:13" ht="27" customHeight="1" hidden="1">
      <c r="A433" s="130"/>
      <c r="B433" s="61"/>
      <c r="C433" s="62"/>
      <c r="D433" s="118"/>
      <c r="E433" s="121" t="s">
        <v>852</v>
      </c>
      <c r="F433" s="20"/>
      <c r="G433" s="146"/>
      <c r="H433" s="142"/>
      <c r="I433" s="132"/>
      <c r="K433" s="541"/>
      <c r="L433" s="541"/>
      <c r="M433" s="541"/>
    </row>
    <row r="434" spans="1:13" ht="27" customHeight="1" hidden="1">
      <c r="A434" s="130">
        <v>2720</v>
      </c>
      <c r="B434" s="63" t="s">
        <v>920</v>
      </c>
      <c r="C434" s="60">
        <v>2</v>
      </c>
      <c r="D434" s="117">
        <v>0</v>
      </c>
      <c r="E434" s="122" t="s">
        <v>921</v>
      </c>
      <c r="F434" s="18" t="s">
        <v>353</v>
      </c>
      <c r="G434" s="146"/>
      <c r="H434" s="142"/>
      <c r="I434" s="132"/>
      <c r="K434" s="541"/>
      <c r="L434" s="541"/>
      <c r="M434" s="541"/>
    </row>
    <row r="435" spans="1:13" s="19" customFormat="1" ht="27" customHeight="1" hidden="1">
      <c r="A435" s="130"/>
      <c r="B435" s="58"/>
      <c r="C435" s="60"/>
      <c r="D435" s="117"/>
      <c r="E435" s="121" t="s">
        <v>755</v>
      </c>
      <c r="F435" s="18"/>
      <c r="G435" s="145"/>
      <c r="H435" s="141"/>
      <c r="I435" s="131"/>
      <c r="K435" s="541"/>
      <c r="L435" s="541"/>
      <c r="M435" s="541"/>
    </row>
    <row r="436" spans="1:13" ht="27" customHeight="1" hidden="1">
      <c r="A436" s="130">
        <v>2721</v>
      </c>
      <c r="B436" s="64" t="s">
        <v>920</v>
      </c>
      <c r="C436" s="62">
        <v>2</v>
      </c>
      <c r="D436" s="118">
        <v>1</v>
      </c>
      <c r="E436" s="121" t="s">
        <v>354</v>
      </c>
      <c r="F436" s="23" t="s">
        <v>355</v>
      </c>
      <c r="G436" s="146"/>
      <c r="H436" s="142"/>
      <c r="I436" s="132"/>
      <c r="K436" s="541"/>
      <c r="L436" s="541"/>
      <c r="M436" s="541"/>
    </row>
    <row r="437" spans="1:13" ht="27" customHeight="1" hidden="1">
      <c r="A437" s="130"/>
      <c r="B437" s="61"/>
      <c r="C437" s="62"/>
      <c r="D437" s="118"/>
      <c r="E437" s="121" t="s">
        <v>850</v>
      </c>
      <c r="F437" s="20"/>
      <c r="G437" s="146"/>
      <c r="H437" s="142"/>
      <c r="I437" s="132"/>
      <c r="K437" s="541"/>
      <c r="L437" s="541"/>
      <c r="M437" s="541"/>
    </row>
    <row r="438" spans="1:13" ht="27" customHeight="1" hidden="1">
      <c r="A438" s="130"/>
      <c r="B438" s="61"/>
      <c r="C438" s="62"/>
      <c r="D438" s="118"/>
      <c r="E438" s="121" t="s">
        <v>852</v>
      </c>
      <c r="F438" s="20"/>
      <c r="G438" s="146"/>
      <c r="H438" s="142"/>
      <c r="I438" s="132"/>
      <c r="K438" s="541"/>
      <c r="L438" s="541"/>
      <c r="M438" s="541"/>
    </row>
    <row r="439" spans="1:13" ht="27" customHeight="1" hidden="1">
      <c r="A439" s="130"/>
      <c r="B439" s="61"/>
      <c r="C439" s="62"/>
      <c r="D439" s="118"/>
      <c r="E439" s="121" t="s">
        <v>852</v>
      </c>
      <c r="F439" s="20"/>
      <c r="G439" s="146"/>
      <c r="H439" s="142"/>
      <c r="I439" s="132"/>
      <c r="K439" s="541"/>
      <c r="L439" s="541"/>
      <c r="M439" s="541"/>
    </row>
    <row r="440" spans="1:13" ht="27" customHeight="1" hidden="1">
      <c r="A440" s="130">
        <v>2722</v>
      </c>
      <c r="B440" s="64" t="s">
        <v>920</v>
      </c>
      <c r="C440" s="62">
        <v>2</v>
      </c>
      <c r="D440" s="118">
        <v>2</v>
      </c>
      <c r="E440" s="121" t="s">
        <v>356</v>
      </c>
      <c r="F440" s="23" t="s">
        <v>357</v>
      </c>
      <c r="G440" s="146"/>
      <c r="H440" s="142"/>
      <c r="I440" s="132"/>
      <c r="K440" s="541"/>
      <c r="L440" s="541"/>
      <c r="M440" s="541"/>
    </row>
    <row r="441" spans="1:13" ht="27" customHeight="1" hidden="1">
      <c r="A441" s="130"/>
      <c r="B441" s="61"/>
      <c r="C441" s="62"/>
      <c r="D441" s="118"/>
      <c r="E441" s="121" t="s">
        <v>850</v>
      </c>
      <c r="F441" s="20"/>
      <c r="G441" s="146"/>
      <c r="H441" s="142"/>
      <c r="I441" s="132"/>
      <c r="K441" s="541"/>
      <c r="L441" s="541"/>
      <c r="M441" s="541"/>
    </row>
    <row r="442" spans="1:13" ht="27" customHeight="1" hidden="1">
      <c r="A442" s="130"/>
      <c r="B442" s="61"/>
      <c r="C442" s="62"/>
      <c r="D442" s="118"/>
      <c r="E442" s="121" t="s">
        <v>852</v>
      </c>
      <c r="F442" s="20"/>
      <c r="G442" s="146"/>
      <c r="H442" s="142"/>
      <c r="I442" s="132"/>
      <c r="K442" s="541"/>
      <c r="L442" s="541"/>
      <c r="M442" s="541"/>
    </row>
    <row r="443" spans="1:13" ht="27" customHeight="1" hidden="1">
      <c r="A443" s="130"/>
      <c r="B443" s="61"/>
      <c r="C443" s="62"/>
      <c r="D443" s="118"/>
      <c r="E443" s="121" t="s">
        <v>852</v>
      </c>
      <c r="F443" s="20"/>
      <c r="G443" s="146"/>
      <c r="H443" s="142"/>
      <c r="I443" s="132"/>
      <c r="K443" s="541"/>
      <c r="L443" s="541"/>
      <c r="M443" s="541"/>
    </row>
    <row r="444" spans="1:13" ht="27" customHeight="1" hidden="1">
      <c r="A444" s="130">
        <v>2723</v>
      </c>
      <c r="B444" s="64" t="s">
        <v>920</v>
      </c>
      <c r="C444" s="62">
        <v>2</v>
      </c>
      <c r="D444" s="118">
        <v>3</v>
      </c>
      <c r="E444" s="121" t="s">
        <v>685</v>
      </c>
      <c r="F444" s="23" t="s">
        <v>358</v>
      </c>
      <c r="G444" s="146"/>
      <c r="H444" s="142"/>
      <c r="I444" s="132"/>
      <c r="K444" s="541"/>
      <c r="L444" s="541"/>
      <c r="M444" s="541"/>
    </row>
    <row r="445" spans="1:13" ht="27" customHeight="1" hidden="1">
      <c r="A445" s="130"/>
      <c r="B445" s="61"/>
      <c r="C445" s="62"/>
      <c r="D445" s="118"/>
      <c r="E445" s="121" t="s">
        <v>850</v>
      </c>
      <c r="F445" s="20"/>
      <c r="G445" s="146"/>
      <c r="H445" s="142"/>
      <c r="I445" s="132"/>
      <c r="K445" s="541"/>
      <c r="L445" s="541"/>
      <c r="M445" s="541"/>
    </row>
    <row r="446" spans="1:13" ht="27" customHeight="1" hidden="1">
      <c r="A446" s="130"/>
      <c r="B446" s="61"/>
      <c r="C446" s="62"/>
      <c r="D446" s="118"/>
      <c r="E446" s="121" t="s">
        <v>852</v>
      </c>
      <c r="F446" s="20"/>
      <c r="G446" s="146"/>
      <c r="H446" s="142"/>
      <c r="I446" s="132"/>
      <c r="K446" s="541"/>
      <c r="L446" s="541"/>
      <c r="M446" s="541"/>
    </row>
    <row r="447" spans="1:13" ht="27" customHeight="1" hidden="1">
      <c r="A447" s="130"/>
      <c r="B447" s="61"/>
      <c r="C447" s="62"/>
      <c r="D447" s="118"/>
      <c r="E447" s="121" t="s">
        <v>852</v>
      </c>
      <c r="F447" s="20"/>
      <c r="G447" s="146"/>
      <c r="H447" s="142"/>
      <c r="I447" s="132"/>
      <c r="K447" s="541"/>
      <c r="L447" s="541"/>
      <c r="M447" s="541"/>
    </row>
    <row r="448" spans="1:13" ht="27" customHeight="1" hidden="1">
      <c r="A448" s="130">
        <v>2724</v>
      </c>
      <c r="B448" s="64" t="s">
        <v>920</v>
      </c>
      <c r="C448" s="62">
        <v>2</v>
      </c>
      <c r="D448" s="118">
        <v>4</v>
      </c>
      <c r="E448" s="121" t="s">
        <v>359</v>
      </c>
      <c r="F448" s="23" t="s">
        <v>360</v>
      </c>
      <c r="G448" s="146"/>
      <c r="H448" s="142"/>
      <c r="I448" s="132"/>
      <c r="K448" s="541"/>
      <c r="L448" s="541"/>
      <c r="M448" s="541"/>
    </row>
    <row r="449" spans="1:13" ht="27" customHeight="1" hidden="1">
      <c r="A449" s="130"/>
      <c r="B449" s="61"/>
      <c r="C449" s="62"/>
      <c r="D449" s="118"/>
      <c r="E449" s="121" t="s">
        <v>850</v>
      </c>
      <c r="F449" s="20"/>
      <c r="G449" s="146"/>
      <c r="H449" s="142"/>
      <c r="I449" s="132"/>
      <c r="K449" s="541"/>
      <c r="L449" s="541"/>
      <c r="M449" s="541"/>
    </row>
    <row r="450" spans="1:13" ht="27" customHeight="1" hidden="1">
      <c r="A450" s="130"/>
      <c r="B450" s="61"/>
      <c r="C450" s="62"/>
      <c r="D450" s="118"/>
      <c r="E450" s="121" t="s">
        <v>852</v>
      </c>
      <c r="F450" s="20"/>
      <c r="G450" s="146"/>
      <c r="H450" s="142"/>
      <c r="I450" s="132"/>
      <c r="K450" s="541"/>
      <c r="L450" s="541"/>
      <c r="M450" s="541"/>
    </row>
    <row r="451" spans="1:13" ht="27" customHeight="1" hidden="1">
      <c r="A451" s="130"/>
      <c r="B451" s="61"/>
      <c r="C451" s="62"/>
      <c r="D451" s="118"/>
      <c r="E451" s="121" t="s">
        <v>852</v>
      </c>
      <c r="F451" s="20"/>
      <c r="G451" s="146"/>
      <c r="H451" s="142"/>
      <c r="I451" s="132"/>
      <c r="K451" s="541"/>
      <c r="L451" s="541"/>
      <c r="M451" s="541"/>
    </row>
    <row r="452" spans="1:13" ht="27" customHeight="1" hidden="1">
      <c r="A452" s="130">
        <v>2730</v>
      </c>
      <c r="B452" s="63" t="s">
        <v>920</v>
      </c>
      <c r="C452" s="60">
        <v>3</v>
      </c>
      <c r="D452" s="117">
        <v>0</v>
      </c>
      <c r="E452" s="122" t="s">
        <v>361</v>
      </c>
      <c r="F452" s="18" t="s">
        <v>364</v>
      </c>
      <c r="G452" s="146"/>
      <c r="H452" s="142"/>
      <c r="I452" s="132"/>
      <c r="K452" s="541"/>
      <c r="L452" s="541"/>
      <c r="M452" s="541"/>
    </row>
    <row r="453" spans="1:13" s="19" customFormat="1" ht="27" customHeight="1" hidden="1">
      <c r="A453" s="130"/>
      <c r="B453" s="58"/>
      <c r="C453" s="60"/>
      <c r="D453" s="117"/>
      <c r="E453" s="121" t="s">
        <v>755</v>
      </c>
      <c r="F453" s="18"/>
      <c r="G453" s="145"/>
      <c r="H453" s="141"/>
      <c r="I453" s="131"/>
      <c r="K453" s="541"/>
      <c r="L453" s="541"/>
      <c r="M453" s="541"/>
    </row>
    <row r="454" spans="1:13" ht="27" customHeight="1" hidden="1">
      <c r="A454" s="130">
        <v>2731</v>
      </c>
      <c r="B454" s="64" t="s">
        <v>920</v>
      </c>
      <c r="C454" s="62">
        <v>3</v>
      </c>
      <c r="D454" s="118">
        <v>1</v>
      </c>
      <c r="E454" s="121" t="s">
        <v>365</v>
      </c>
      <c r="F454" s="20" t="s">
        <v>366</v>
      </c>
      <c r="G454" s="146"/>
      <c r="H454" s="142"/>
      <c r="I454" s="132"/>
      <c r="K454" s="541"/>
      <c r="L454" s="541"/>
      <c r="M454" s="541"/>
    </row>
    <row r="455" spans="1:13" ht="27" customHeight="1" hidden="1">
      <c r="A455" s="130"/>
      <c r="B455" s="61"/>
      <c r="C455" s="62"/>
      <c r="D455" s="118"/>
      <c r="E455" s="121" t="s">
        <v>850</v>
      </c>
      <c r="F455" s="20"/>
      <c r="G455" s="146"/>
      <c r="H455" s="142"/>
      <c r="I455" s="132"/>
      <c r="K455" s="541"/>
      <c r="L455" s="541"/>
      <c r="M455" s="541"/>
    </row>
    <row r="456" spans="1:13" ht="27" customHeight="1" hidden="1">
      <c r="A456" s="130"/>
      <c r="B456" s="61"/>
      <c r="C456" s="62"/>
      <c r="D456" s="118"/>
      <c r="E456" s="121" t="s">
        <v>852</v>
      </c>
      <c r="F456" s="20"/>
      <c r="G456" s="146"/>
      <c r="H456" s="142"/>
      <c r="I456" s="132"/>
      <c r="K456" s="541"/>
      <c r="L456" s="541"/>
      <c r="M456" s="541"/>
    </row>
    <row r="457" spans="1:13" ht="27" customHeight="1" hidden="1">
      <c r="A457" s="130"/>
      <c r="B457" s="61"/>
      <c r="C457" s="62"/>
      <c r="D457" s="118"/>
      <c r="E457" s="121" t="s">
        <v>852</v>
      </c>
      <c r="F457" s="20"/>
      <c r="G457" s="146"/>
      <c r="H457" s="142"/>
      <c r="I457" s="132"/>
      <c r="K457" s="541"/>
      <c r="L457" s="541"/>
      <c r="M457" s="541"/>
    </row>
    <row r="458" spans="1:13" ht="27" customHeight="1" hidden="1">
      <c r="A458" s="130">
        <v>2732</v>
      </c>
      <c r="B458" s="64" t="s">
        <v>920</v>
      </c>
      <c r="C458" s="62">
        <v>3</v>
      </c>
      <c r="D458" s="118">
        <v>2</v>
      </c>
      <c r="E458" s="121" t="s">
        <v>367</v>
      </c>
      <c r="F458" s="20" t="s">
        <v>368</v>
      </c>
      <c r="G458" s="146"/>
      <c r="H458" s="142"/>
      <c r="I458" s="132"/>
      <c r="K458" s="541"/>
      <c r="L458" s="541"/>
      <c r="M458" s="541"/>
    </row>
    <row r="459" spans="1:13" ht="27" customHeight="1" hidden="1">
      <c r="A459" s="130"/>
      <c r="B459" s="61"/>
      <c r="C459" s="62"/>
      <c r="D459" s="118"/>
      <c r="E459" s="121" t="s">
        <v>850</v>
      </c>
      <c r="F459" s="20"/>
      <c r="G459" s="146"/>
      <c r="H459" s="142"/>
      <c r="I459" s="132"/>
      <c r="K459" s="541"/>
      <c r="L459" s="541"/>
      <c r="M459" s="541"/>
    </row>
    <row r="460" spans="1:13" ht="27" customHeight="1" hidden="1">
      <c r="A460" s="130"/>
      <c r="B460" s="61"/>
      <c r="C460" s="62"/>
      <c r="D460" s="118"/>
      <c r="E460" s="121" t="s">
        <v>852</v>
      </c>
      <c r="F460" s="20"/>
      <c r="G460" s="146"/>
      <c r="H460" s="142"/>
      <c r="I460" s="132"/>
      <c r="K460" s="541"/>
      <c r="L460" s="541"/>
      <c r="M460" s="541"/>
    </row>
    <row r="461" spans="1:13" ht="27" customHeight="1" hidden="1">
      <c r="A461" s="130"/>
      <c r="B461" s="61"/>
      <c r="C461" s="62"/>
      <c r="D461" s="118"/>
      <c r="E461" s="121" t="s">
        <v>852</v>
      </c>
      <c r="F461" s="20"/>
      <c r="G461" s="146"/>
      <c r="H461" s="142"/>
      <c r="I461" s="132"/>
      <c r="K461" s="541"/>
      <c r="L461" s="541"/>
      <c r="M461" s="541"/>
    </row>
    <row r="462" spans="1:13" ht="27" customHeight="1" hidden="1">
      <c r="A462" s="130">
        <v>2733</v>
      </c>
      <c r="B462" s="64" t="s">
        <v>920</v>
      </c>
      <c r="C462" s="62">
        <v>3</v>
      </c>
      <c r="D462" s="118">
        <v>3</v>
      </c>
      <c r="E462" s="121" t="s">
        <v>369</v>
      </c>
      <c r="F462" s="20" t="s">
        <v>370</v>
      </c>
      <c r="G462" s="146"/>
      <c r="H462" s="142"/>
      <c r="I462" s="132"/>
      <c r="K462" s="541"/>
      <c r="L462" s="541"/>
      <c r="M462" s="541"/>
    </row>
    <row r="463" spans="1:13" ht="27" customHeight="1" hidden="1">
      <c r="A463" s="130"/>
      <c r="B463" s="61"/>
      <c r="C463" s="62"/>
      <c r="D463" s="118"/>
      <c r="E463" s="121" t="s">
        <v>850</v>
      </c>
      <c r="F463" s="20"/>
      <c r="G463" s="146"/>
      <c r="H463" s="142"/>
      <c r="I463" s="132"/>
      <c r="K463" s="541"/>
      <c r="L463" s="541"/>
      <c r="M463" s="541"/>
    </row>
    <row r="464" spans="1:13" ht="27" customHeight="1" hidden="1">
      <c r="A464" s="130"/>
      <c r="B464" s="61"/>
      <c r="C464" s="62"/>
      <c r="D464" s="118"/>
      <c r="E464" s="121" t="s">
        <v>852</v>
      </c>
      <c r="F464" s="20"/>
      <c r="G464" s="146"/>
      <c r="H464" s="142"/>
      <c r="I464" s="132"/>
      <c r="K464" s="541"/>
      <c r="L464" s="541"/>
      <c r="M464" s="541"/>
    </row>
    <row r="465" spans="1:13" ht="27" customHeight="1" hidden="1">
      <c r="A465" s="130"/>
      <c r="B465" s="61"/>
      <c r="C465" s="62"/>
      <c r="D465" s="118"/>
      <c r="E465" s="121" t="s">
        <v>852</v>
      </c>
      <c r="F465" s="20"/>
      <c r="G465" s="146"/>
      <c r="H465" s="142"/>
      <c r="I465" s="132"/>
      <c r="K465" s="541"/>
      <c r="L465" s="541"/>
      <c r="M465" s="541"/>
    </row>
    <row r="466" spans="1:13" ht="27" customHeight="1" hidden="1">
      <c r="A466" s="130">
        <v>2734</v>
      </c>
      <c r="B466" s="64" t="s">
        <v>920</v>
      </c>
      <c r="C466" s="62">
        <v>3</v>
      </c>
      <c r="D466" s="118">
        <v>4</v>
      </c>
      <c r="E466" s="121" t="s">
        <v>371</v>
      </c>
      <c r="F466" s="20" t="s">
        <v>372</v>
      </c>
      <c r="G466" s="146"/>
      <c r="H466" s="142"/>
      <c r="I466" s="132"/>
      <c r="K466" s="541"/>
      <c r="L466" s="541"/>
      <c r="M466" s="541"/>
    </row>
    <row r="467" spans="1:13" ht="27" customHeight="1" hidden="1">
      <c r="A467" s="130"/>
      <c r="B467" s="61"/>
      <c r="C467" s="62"/>
      <c r="D467" s="118"/>
      <c r="E467" s="121" t="s">
        <v>850</v>
      </c>
      <c r="F467" s="20"/>
      <c r="G467" s="146"/>
      <c r="H467" s="142"/>
      <c r="I467" s="132"/>
      <c r="K467" s="541"/>
      <c r="L467" s="541"/>
      <c r="M467" s="541"/>
    </row>
    <row r="468" spans="1:13" ht="27" customHeight="1" hidden="1">
      <c r="A468" s="130"/>
      <c r="B468" s="61"/>
      <c r="C468" s="62"/>
      <c r="D468" s="118"/>
      <c r="E468" s="121" t="s">
        <v>852</v>
      </c>
      <c r="F468" s="20"/>
      <c r="G468" s="146"/>
      <c r="H468" s="142"/>
      <c r="I468" s="132"/>
      <c r="K468" s="541"/>
      <c r="L468" s="541"/>
      <c r="M468" s="541"/>
    </row>
    <row r="469" spans="1:13" ht="27" customHeight="1" hidden="1">
      <c r="A469" s="130"/>
      <c r="B469" s="61"/>
      <c r="C469" s="62"/>
      <c r="D469" s="118"/>
      <c r="E469" s="121" t="s">
        <v>852</v>
      </c>
      <c r="F469" s="20"/>
      <c r="G469" s="146"/>
      <c r="H469" s="142"/>
      <c r="I469" s="132"/>
      <c r="K469" s="541"/>
      <c r="L469" s="541"/>
      <c r="M469" s="541"/>
    </row>
    <row r="470" spans="1:13" ht="27" customHeight="1" hidden="1">
      <c r="A470" s="130">
        <v>2740</v>
      </c>
      <c r="B470" s="63" t="s">
        <v>920</v>
      </c>
      <c r="C470" s="60">
        <v>4</v>
      </c>
      <c r="D470" s="117">
        <v>0</v>
      </c>
      <c r="E470" s="122" t="s">
        <v>373</v>
      </c>
      <c r="F470" s="18" t="s">
        <v>374</v>
      </c>
      <c r="G470" s="146"/>
      <c r="H470" s="142"/>
      <c r="I470" s="132"/>
      <c r="K470" s="541"/>
      <c r="L470" s="541"/>
      <c r="M470" s="541"/>
    </row>
    <row r="471" spans="1:13" s="19" customFormat="1" ht="27" customHeight="1" hidden="1">
      <c r="A471" s="130"/>
      <c r="B471" s="58"/>
      <c r="C471" s="60"/>
      <c r="D471" s="117"/>
      <c r="E471" s="121" t="s">
        <v>755</v>
      </c>
      <c r="F471" s="18"/>
      <c r="G471" s="145"/>
      <c r="H471" s="141"/>
      <c r="I471" s="131"/>
      <c r="K471" s="541"/>
      <c r="L471" s="541"/>
      <c r="M471" s="541"/>
    </row>
    <row r="472" spans="1:13" ht="27" customHeight="1" hidden="1">
      <c r="A472" s="130">
        <v>2741</v>
      </c>
      <c r="B472" s="64" t="s">
        <v>920</v>
      </c>
      <c r="C472" s="62">
        <v>4</v>
      </c>
      <c r="D472" s="118">
        <v>1</v>
      </c>
      <c r="E472" s="121" t="s">
        <v>373</v>
      </c>
      <c r="F472" s="23" t="s">
        <v>375</v>
      </c>
      <c r="G472" s="146"/>
      <c r="H472" s="142"/>
      <c r="I472" s="132"/>
      <c r="K472" s="541"/>
      <c r="L472" s="541"/>
      <c r="M472" s="541"/>
    </row>
    <row r="473" spans="1:13" ht="27" customHeight="1" hidden="1">
      <c r="A473" s="130"/>
      <c r="B473" s="61"/>
      <c r="C473" s="62"/>
      <c r="D473" s="118"/>
      <c r="E473" s="121" t="s">
        <v>850</v>
      </c>
      <c r="F473" s="20"/>
      <c r="G473" s="146"/>
      <c r="H473" s="142"/>
      <c r="I473" s="132"/>
      <c r="K473" s="541"/>
      <c r="L473" s="541"/>
      <c r="M473" s="541"/>
    </row>
    <row r="474" spans="1:13" ht="27" customHeight="1" hidden="1">
      <c r="A474" s="130"/>
      <c r="B474" s="61"/>
      <c r="C474" s="62"/>
      <c r="D474" s="118"/>
      <c r="E474" s="121" t="s">
        <v>852</v>
      </c>
      <c r="F474" s="20"/>
      <c r="G474" s="146"/>
      <c r="H474" s="142"/>
      <c r="I474" s="132"/>
      <c r="K474" s="541"/>
      <c r="L474" s="541"/>
      <c r="M474" s="541"/>
    </row>
    <row r="475" spans="1:13" ht="27" customHeight="1" hidden="1">
      <c r="A475" s="130"/>
      <c r="B475" s="61"/>
      <c r="C475" s="62"/>
      <c r="D475" s="118"/>
      <c r="E475" s="121" t="s">
        <v>852</v>
      </c>
      <c r="F475" s="20"/>
      <c r="G475" s="146"/>
      <c r="H475" s="142"/>
      <c r="I475" s="132"/>
      <c r="K475" s="541"/>
      <c r="L475" s="541"/>
      <c r="M475" s="541"/>
    </row>
    <row r="476" spans="1:13" ht="27" customHeight="1" hidden="1">
      <c r="A476" s="130">
        <v>2750</v>
      </c>
      <c r="B476" s="63" t="s">
        <v>920</v>
      </c>
      <c r="C476" s="60">
        <v>5</v>
      </c>
      <c r="D476" s="117">
        <v>0</v>
      </c>
      <c r="E476" s="122" t="s">
        <v>376</v>
      </c>
      <c r="F476" s="18" t="s">
        <v>377</v>
      </c>
      <c r="G476" s="146"/>
      <c r="H476" s="142"/>
      <c r="I476" s="132"/>
      <c r="K476" s="541"/>
      <c r="L476" s="541"/>
      <c r="M476" s="541"/>
    </row>
    <row r="477" spans="1:13" s="19" customFormat="1" ht="27" customHeight="1" hidden="1">
      <c r="A477" s="130"/>
      <c r="B477" s="58"/>
      <c r="C477" s="60"/>
      <c r="D477" s="117"/>
      <c r="E477" s="121" t="s">
        <v>755</v>
      </c>
      <c r="F477" s="18"/>
      <c r="G477" s="145"/>
      <c r="H477" s="141"/>
      <c r="I477" s="131"/>
      <c r="K477" s="541"/>
      <c r="L477" s="541"/>
      <c r="M477" s="541"/>
    </row>
    <row r="478" spans="1:13" ht="27" customHeight="1" hidden="1">
      <c r="A478" s="130">
        <v>2751</v>
      </c>
      <c r="B478" s="64" t="s">
        <v>920</v>
      </c>
      <c r="C478" s="62">
        <v>5</v>
      </c>
      <c r="D478" s="118">
        <v>1</v>
      </c>
      <c r="E478" s="121" t="s">
        <v>376</v>
      </c>
      <c r="F478" s="23" t="s">
        <v>377</v>
      </c>
      <c r="G478" s="146"/>
      <c r="H478" s="142"/>
      <c r="I478" s="132"/>
      <c r="K478" s="541"/>
      <c r="L478" s="541"/>
      <c r="M478" s="541"/>
    </row>
    <row r="479" spans="1:13" ht="27" customHeight="1" hidden="1">
      <c r="A479" s="130"/>
      <c r="B479" s="61"/>
      <c r="C479" s="62"/>
      <c r="D479" s="118"/>
      <c r="E479" s="121" t="s">
        <v>850</v>
      </c>
      <c r="F479" s="20"/>
      <c r="G479" s="146"/>
      <c r="H479" s="142"/>
      <c r="I479" s="132"/>
      <c r="K479" s="541"/>
      <c r="L479" s="541"/>
      <c r="M479" s="541"/>
    </row>
    <row r="480" spans="1:13" ht="27" customHeight="1" hidden="1">
      <c r="A480" s="130"/>
      <c r="B480" s="61"/>
      <c r="C480" s="62"/>
      <c r="D480" s="118"/>
      <c r="E480" s="121" t="s">
        <v>852</v>
      </c>
      <c r="F480" s="20"/>
      <c r="G480" s="146"/>
      <c r="H480" s="142"/>
      <c r="I480" s="132"/>
      <c r="K480" s="541"/>
      <c r="L480" s="541"/>
      <c r="M480" s="541"/>
    </row>
    <row r="481" spans="1:13" ht="27" customHeight="1" hidden="1">
      <c r="A481" s="130"/>
      <c r="B481" s="61"/>
      <c r="C481" s="62"/>
      <c r="D481" s="118"/>
      <c r="E481" s="121" t="s">
        <v>852</v>
      </c>
      <c r="F481" s="20"/>
      <c r="G481" s="146"/>
      <c r="H481" s="142"/>
      <c r="I481" s="132"/>
      <c r="K481" s="541"/>
      <c r="L481" s="541"/>
      <c r="M481" s="541"/>
    </row>
    <row r="482" spans="1:13" ht="27" customHeight="1" hidden="1">
      <c r="A482" s="130">
        <v>2760</v>
      </c>
      <c r="B482" s="63" t="s">
        <v>920</v>
      </c>
      <c r="C482" s="60">
        <v>6</v>
      </c>
      <c r="D482" s="117">
        <v>0</v>
      </c>
      <c r="E482" s="122" t="s">
        <v>378</v>
      </c>
      <c r="F482" s="18" t="s">
        <v>379</v>
      </c>
      <c r="G482" s="146"/>
      <c r="H482" s="142"/>
      <c r="I482" s="132"/>
      <c r="K482" s="541"/>
      <c r="L482" s="541"/>
      <c r="M482" s="541"/>
    </row>
    <row r="483" spans="1:13" s="19" customFormat="1" ht="27" customHeight="1" hidden="1">
      <c r="A483" s="130"/>
      <c r="B483" s="58"/>
      <c r="C483" s="60"/>
      <c r="D483" s="117"/>
      <c r="E483" s="121" t="s">
        <v>755</v>
      </c>
      <c r="F483" s="18"/>
      <c r="G483" s="145"/>
      <c r="H483" s="141"/>
      <c r="I483" s="131"/>
      <c r="K483" s="541"/>
      <c r="L483" s="541"/>
      <c r="M483" s="541"/>
    </row>
    <row r="484" spans="1:13" ht="27" customHeight="1" hidden="1">
      <c r="A484" s="130">
        <v>2761</v>
      </c>
      <c r="B484" s="64" t="s">
        <v>920</v>
      </c>
      <c r="C484" s="62">
        <v>6</v>
      </c>
      <c r="D484" s="118">
        <v>1</v>
      </c>
      <c r="E484" s="121" t="s">
        <v>922</v>
      </c>
      <c r="F484" s="18"/>
      <c r="G484" s="146"/>
      <c r="H484" s="142"/>
      <c r="I484" s="132"/>
      <c r="K484" s="541"/>
      <c r="L484" s="541"/>
      <c r="M484" s="541"/>
    </row>
    <row r="485" spans="1:13" ht="27" customHeight="1" hidden="1">
      <c r="A485" s="130"/>
      <c r="B485" s="61"/>
      <c r="C485" s="62"/>
      <c r="D485" s="118"/>
      <c r="E485" s="121" t="s">
        <v>850</v>
      </c>
      <c r="F485" s="20"/>
      <c r="G485" s="146"/>
      <c r="H485" s="142"/>
      <c r="I485" s="132"/>
      <c r="K485" s="541"/>
      <c r="L485" s="541"/>
      <c r="M485" s="541"/>
    </row>
    <row r="486" spans="1:13" ht="27" customHeight="1" hidden="1">
      <c r="A486" s="130"/>
      <c r="B486" s="61"/>
      <c r="C486" s="62"/>
      <c r="D486" s="118"/>
      <c r="E486" s="121" t="s">
        <v>852</v>
      </c>
      <c r="F486" s="20"/>
      <c r="G486" s="146"/>
      <c r="H486" s="142"/>
      <c r="I486" s="132"/>
      <c r="K486" s="541"/>
      <c r="L486" s="541"/>
      <c r="M486" s="541"/>
    </row>
    <row r="487" spans="1:13" ht="27" customHeight="1" hidden="1">
      <c r="A487" s="130"/>
      <c r="B487" s="61"/>
      <c r="C487" s="62"/>
      <c r="D487" s="118"/>
      <c r="E487" s="121" t="s">
        <v>852</v>
      </c>
      <c r="F487" s="20"/>
      <c r="G487" s="146"/>
      <c r="H487" s="142"/>
      <c r="I487" s="132"/>
      <c r="K487" s="541"/>
      <c r="L487" s="541"/>
      <c r="M487" s="541"/>
    </row>
    <row r="488" spans="1:13" ht="27" customHeight="1" hidden="1">
      <c r="A488" s="130">
        <v>2762</v>
      </c>
      <c r="B488" s="64" t="s">
        <v>920</v>
      </c>
      <c r="C488" s="62">
        <v>6</v>
      </c>
      <c r="D488" s="118">
        <v>2</v>
      </c>
      <c r="E488" s="121" t="s">
        <v>378</v>
      </c>
      <c r="F488" s="23" t="s">
        <v>380</v>
      </c>
      <c r="G488" s="146"/>
      <c r="H488" s="142"/>
      <c r="I488" s="132"/>
      <c r="K488" s="541"/>
      <c r="L488" s="541"/>
      <c r="M488" s="541"/>
    </row>
    <row r="489" spans="1:13" ht="27" customHeight="1" hidden="1">
      <c r="A489" s="130"/>
      <c r="B489" s="61"/>
      <c r="C489" s="62"/>
      <c r="D489" s="118"/>
      <c r="E489" s="121" t="s">
        <v>850</v>
      </c>
      <c r="F489" s="20"/>
      <c r="G489" s="146"/>
      <c r="H489" s="142"/>
      <c r="I489" s="132"/>
      <c r="K489" s="541"/>
      <c r="L489" s="541"/>
      <c r="M489" s="541"/>
    </row>
    <row r="490" spans="1:13" ht="27" customHeight="1" hidden="1">
      <c r="A490" s="130"/>
      <c r="B490" s="61"/>
      <c r="C490" s="62"/>
      <c r="D490" s="118"/>
      <c r="E490" s="121" t="s">
        <v>852</v>
      </c>
      <c r="F490" s="20"/>
      <c r="G490" s="146"/>
      <c r="H490" s="142"/>
      <c r="I490" s="132"/>
      <c r="K490" s="541"/>
      <c r="L490" s="541"/>
      <c r="M490" s="541"/>
    </row>
    <row r="491" spans="1:13" ht="27" customHeight="1" hidden="1">
      <c r="A491" s="130"/>
      <c r="B491" s="61"/>
      <c r="C491" s="62"/>
      <c r="D491" s="118"/>
      <c r="E491" s="121" t="s">
        <v>852</v>
      </c>
      <c r="F491" s="20"/>
      <c r="G491" s="146"/>
      <c r="H491" s="142"/>
      <c r="I491" s="132"/>
      <c r="K491" s="541"/>
      <c r="L491" s="541"/>
      <c r="M491" s="541"/>
    </row>
    <row r="492" spans="1:13" s="161" customFormat="1" ht="27" customHeight="1">
      <c r="A492" s="156">
        <v>2800</v>
      </c>
      <c r="B492" s="63" t="s">
        <v>923</v>
      </c>
      <c r="C492" s="60">
        <v>0</v>
      </c>
      <c r="D492" s="117">
        <v>0</v>
      </c>
      <c r="E492" s="165" t="s">
        <v>598</v>
      </c>
      <c r="F492" s="157" t="s">
        <v>381</v>
      </c>
      <c r="G492" s="508">
        <f>H492+I492</f>
        <v>98001.8</v>
      </c>
      <c r="H492" s="508">
        <f>H494+H500</f>
        <v>83909.8</v>
      </c>
      <c r="I492" s="508">
        <f>I494+I500</f>
        <v>14092</v>
      </c>
      <c r="K492" s="541"/>
      <c r="L492" s="541"/>
      <c r="M492" s="541"/>
    </row>
    <row r="493" spans="1:13" ht="27" customHeight="1" hidden="1">
      <c r="A493" s="128"/>
      <c r="B493" s="58"/>
      <c r="C493" s="59"/>
      <c r="D493" s="116"/>
      <c r="E493" s="121" t="s">
        <v>754</v>
      </c>
      <c r="F493" s="17"/>
      <c r="G493" s="144"/>
      <c r="H493" s="140"/>
      <c r="I493" s="129"/>
      <c r="K493" s="541"/>
      <c r="L493" s="541"/>
      <c r="M493" s="541"/>
    </row>
    <row r="494" spans="1:13" ht="27" customHeight="1">
      <c r="A494" s="130">
        <v>2810</v>
      </c>
      <c r="B494" s="64" t="s">
        <v>923</v>
      </c>
      <c r="C494" s="62">
        <v>1</v>
      </c>
      <c r="D494" s="118">
        <v>0</v>
      </c>
      <c r="E494" s="122" t="s">
        <v>382</v>
      </c>
      <c r="F494" s="18" t="s">
        <v>383</v>
      </c>
      <c r="G494" s="146">
        <f>H494+I494</f>
        <v>12446.8</v>
      </c>
      <c r="H494" s="142">
        <f>H496</f>
        <v>12446.8</v>
      </c>
      <c r="I494" s="132">
        <f>I496</f>
        <v>0</v>
      </c>
      <c r="K494" s="541"/>
      <c r="L494" s="541"/>
      <c r="M494" s="541"/>
    </row>
    <row r="495" spans="1:13" s="19" customFormat="1" ht="27" customHeight="1">
      <c r="A495" s="130"/>
      <c r="B495" s="58"/>
      <c r="C495" s="60"/>
      <c r="D495" s="117"/>
      <c r="E495" s="121" t="s">
        <v>755</v>
      </c>
      <c r="F495" s="18"/>
      <c r="G495" s="145"/>
      <c r="H495" s="141"/>
      <c r="I495" s="131"/>
      <c r="K495" s="541"/>
      <c r="L495" s="541"/>
      <c r="M495" s="541"/>
    </row>
    <row r="496" spans="1:13" ht="27" customHeight="1">
      <c r="A496" s="130">
        <v>2811</v>
      </c>
      <c r="B496" s="64" t="s">
        <v>923</v>
      </c>
      <c r="C496" s="62">
        <v>1</v>
      </c>
      <c r="D496" s="118">
        <v>1</v>
      </c>
      <c r="E496" s="121" t="s">
        <v>382</v>
      </c>
      <c r="F496" s="23" t="s">
        <v>384</v>
      </c>
      <c r="G496" s="146">
        <f>H496+I496</f>
        <v>12446.8</v>
      </c>
      <c r="H496" s="142">
        <f>H498+H499</f>
        <v>12446.8</v>
      </c>
      <c r="I496" s="132"/>
      <c r="K496" s="541"/>
      <c r="L496" s="541"/>
      <c r="M496" s="541"/>
    </row>
    <row r="497" spans="1:13" ht="27" customHeight="1">
      <c r="A497" s="130"/>
      <c r="B497" s="61"/>
      <c r="C497" s="62"/>
      <c r="D497" s="118"/>
      <c r="E497" s="121" t="s">
        <v>850</v>
      </c>
      <c r="F497" s="20"/>
      <c r="G497" s="146">
        <f>H497+I497</f>
        <v>0</v>
      </c>
      <c r="H497" s="142"/>
      <c r="I497" s="132"/>
      <c r="K497" s="541"/>
      <c r="L497" s="541"/>
      <c r="M497" s="541"/>
    </row>
    <row r="498" spans="1:13" ht="27" customHeight="1">
      <c r="A498" s="130"/>
      <c r="B498" s="61"/>
      <c r="C498" s="62"/>
      <c r="D498" s="118"/>
      <c r="E498" s="121" t="s">
        <v>412</v>
      </c>
      <c r="F498" s="20"/>
      <c r="G498" s="146">
        <f>H498+I498</f>
        <v>10446.8</v>
      </c>
      <c r="H498" s="142">
        <v>10446.8</v>
      </c>
      <c r="I498" s="132"/>
      <c r="K498" s="541"/>
      <c r="L498" s="541"/>
      <c r="M498" s="541"/>
    </row>
    <row r="499" spans="1:13" ht="27" customHeight="1">
      <c r="A499" s="130"/>
      <c r="B499" s="61"/>
      <c r="C499" s="62"/>
      <c r="D499" s="118"/>
      <c r="E499" s="121" t="s">
        <v>1030</v>
      </c>
      <c r="F499" s="20"/>
      <c r="G499" s="146">
        <f>H499+I499</f>
        <v>2000</v>
      </c>
      <c r="H499" s="142">
        <v>2000</v>
      </c>
      <c r="I499" s="132"/>
      <c r="K499" s="541"/>
      <c r="L499" s="541"/>
      <c r="M499" s="541"/>
    </row>
    <row r="500" spans="1:13" ht="27" customHeight="1">
      <c r="A500" s="130">
        <v>2820</v>
      </c>
      <c r="B500" s="63" t="s">
        <v>923</v>
      </c>
      <c r="C500" s="60">
        <v>2</v>
      </c>
      <c r="D500" s="117">
        <v>0</v>
      </c>
      <c r="E500" s="122" t="s">
        <v>385</v>
      </c>
      <c r="F500" s="18" t="s">
        <v>386</v>
      </c>
      <c r="G500" s="507">
        <f>G502+G508+G513+G518+G522+G526+G530</f>
        <v>85555</v>
      </c>
      <c r="H500" s="507">
        <f>H502+H508+H513+H518+H522+H526+H530</f>
        <v>71463</v>
      </c>
      <c r="I500" s="507">
        <f>I502+I508+I513+I518+I522+I526+I530</f>
        <v>14092</v>
      </c>
      <c r="K500" s="541"/>
      <c r="L500" s="541"/>
      <c r="M500" s="541"/>
    </row>
    <row r="501" spans="1:13" s="19" customFormat="1" ht="27" customHeight="1">
      <c r="A501" s="130"/>
      <c r="B501" s="58"/>
      <c r="C501" s="60"/>
      <c r="D501" s="117"/>
      <c r="E501" s="121" t="s">
        <v>755</v>
      </c>
      <c r="F501" s="18"/>
      <c r="G501" s="514"/>
      <c r="H501" s="498"/>
      <c r="I501" s="500"/>
      <c r="K501" s="541"/>
      <c r="L501" s="541"/>
      <c r="M501" s="541"/>
    </row>
    <row r="502" spans="1:13" ht="27" customHeight="1">
      <c r="A502" s="130">
        <v>2821</v>
      </c>
      <c r="B502" s="64" t="s">
        <v>923</v>
      </c>
      <c r="C502" s="62">
        <v>2</v>
      </c>
      <c r="D502" s="118">
        <v>1</v>
      </c>
      <c r="E502" s="121" t="s">
        <v>924</v>
      </c>
      <c r="F502" s="18"/>
      <c r="G502" s="507">
        <f>H502+I502</f>
        <v>23757.999999999996</v>
      </c>
      <c r="H502" s="502">
        <f>H504+H505+H506+H507+H512</f>
        <v>23757.999999999996</v>
      </c>
      <c r="I502" s="501"/>
      <c r="K502" s="541"/>
      <c r="L502" s="541"/>
      <c r="M502" s="541"/>
    </row>
    <row r="503" spans="1:13" ht="27" customHeight="1">
      <c r="A503" s="130"/>
      <c r="B503" s="61"/>
      <c r="C503" s="62"/>
      <c r="D503" s="118"/>
      <c r="E503" s="121" t="s">
        <v>850</v>
      </c>
      <c r="F503" s="20"/>
      <c r="G503" s="507"/>
      <c r="H503" s="502"/>
      <c r="I503" s="501"/>
      <c r="K503" s="541"/>
      <c r="L503" s="541"/>
      <c r="M503" s="541"/>
    </row>
    <row r="504" spans="1:13" ht="27" customHeight="1">
      <c r="A504" s="130"/>
      <c r="B504" s="61"/>
      <c r="C504" s="62"/>
      <c r="D504" s="118"/>
      <c r="E504" s="121" t="s">
        <v>245</v>
      </c>
      <c r="F504" s="20"/>
      <c r="G504" s="507">
        <f aca="true" t="shared" si="3" ref="G504:G515">H504+I504</f>
        <v>23350.5</v>
      </c>
      <c r="H504" s="502">
        <f>23528-177.5</f>
        <v>23350.5</v>
      </c>
      <c r="I504" s="501"/>
      <c r="K504" s="541"/>
      <c r="L504" s="541"/>
      <c r="M504" s="541"/>
    </row>
    <row r="505" spans="1:13" ht="27" customHeight="1">
      <c r="A505" s="130"/>
      <c r="B505" s="61"/>
      <c r="C505" s="62"/>
      <c r="D505" s="118"/>
      <c r="E505" s="121" t="s">
        <v>1025</v>
      </c>
      <c r="F505" s="20"/>
      <c r="G505" s="507">
        <f t="shared" si="3"/>
        <v>90</v>
      </c>
      <c r="H505" s="502">
        <v>90</v>
      </c>
      <c r="I505" s="501"/>
      <c r="K505" s="541"/>
      <c r="L505" s="541"/>
      <c r="M505" s="541"/>
    </row>
    <row r="506" spans="1:13" ht="27" customHeight="1">
      <c r="A506" s="130"/>
      <c r="B506" s="61"/>
      <c r="C506" s="62"/>
      <c r="D506" s="118"/>
      <c r="E506" s="121" t="s">
        <v>1026</v>
      </c>
      <c r="F506" s="20"/>
      <c r="G506" s="507">
        <f t="shared" si="3"/>
        <v>92.8</v>
      </c>
      <c r="H506" s="502">
        <f>60+32.8</f>
        <v>92.8</v>
      </c>
      <c r="I506" s="501"/>
      <c r="K506" s="541"/>
      <c r="L506" s="541"/>
      <c r="M506" s="541"/>
    </row>
    <row r="507" spans="1:13" ht="27" customHeight="1">
      <c r="A507" s="130"/>
      <c r="B507" s="61"/>
      <c r="C507" s="62"/>
      <c r="D507" s="118"/>
      <c r="E507" s="121" t="s">
        <v>1027</v>
      </c>
      <c r="F507" s="20"/>
      <c r="G507" s="507">
        <f t="shared" si="3"/>
        <v>193.1</v>
      </c>
      <c r="H507" s="502">
        <f>80+113.1</f>
        <v>193.1</v>
      </c>
      <c r="I507" s="501"/>
      <c r="K507" s="541"/>
      <c r="L507" s="541"/>
      <c r="M507" s="541"/>
    </row>
    <row r="508" spans="1:13" ht="27" customHeight="1" hidden="1">
      <c r="A508" s="130">
        <v>2822</v>
      </c>
      <c r="B508" s="64" t="s">
        <v>923</v>
      </c>
      <c r="C508" s="62">
        <v>2</v>
      </c>
      <c r="D508" s="118">
        <v>2</v>
      </c>
      <c r="E508" s="121" t="s">
        <v>925</v>
      </c>
      <c r="F508" s="18"/>
      <c r="G508" s="507">
        <f t="shared" si="3"/>
        <v>0</v>
      </c>
      <c r="H508" s="502"/>
      <c r="I508" s="501"/>
      <c r="K508" s="541"/>
      <c r="L508" s="541"/>
      <c r="M508" s="541"/>
    </row>
    <row r="509" spans="1:13" ht="27" customHeight="1" hidden="1">
      <c r="A509" s="130"/>
      <c r="B509" s="61"/>
      <c r="C509" s="62"/>
      <c r="D509" s="118"/>
      <c r="E509" s="121" t="s">
        <v>850</v>
      </c>
      <c r="F509" s="20"/>
      <c r="G509" s="507">
        <f t="shared" si="3"/>
        <v>0</v>
      </c>
      <c r="H509" s="502"/>
      <c r="I509" s="501"/>
      <c r="K509" s="541"/>
      <c r="L509" s="541"/>
      <c r="M509" s="541"/>
    </row>
    <row r="510" spans="1:13" ht="27" customHeight="1" hidden="1">
      <c r="A510" s="130"/>
      <c r="B510" s="61"/>
      <c r="C510" s="62"/>
      <c r="D510" s="118"/>
      <c r="E510" s="121" t="s">
        <v>336</v>
      </c>
      <c r="F510" s="20"/>
      <c r="G510" s="507">
        <f t="shared" si="3"/>
        <v>0</v>
      </c>
      <c r="H510" s="502"/>
      <c r="I510" s="501"/>
      <c r="K510" s="541"/>
      <c r="L510" s="541"/>
      <c r="M510" s="541"/>
    </row>
    <row r="511" spans="1:13" ht="27" customHeight="1" hidden="1">
      <c r="A511" s="130"/>
      <c r="B511" s="61"/>
      <c r="C511" s="62"/>
      <c r="D511" s="118"/>
      <c r="E511" s="121" t="s">
        <v>852</v>
      </c>
      <c r="F511" s="20"/>
      <c r="G511" s="507">
        <f t="shared" si="3"/>
        <v>0</v>
      </c>
      <c r="H511" s="502"/>
      <c r="I511" s="501"/>
      <c r="K511" s="541"/>
      <c r="L511" s="541"/>
      <c r="M511" s="541"/>
    </row>
    <row r="512" spans="1:13" ht="27" customHeight="1">
      <c r="A512" s="130"/>
      <c r="B512" s="61"/>
      <c r="C512" s="62"/>
      <c r="D512" s="118"/>
      <c r="E512" s="121" t="s">
        <v>1045</v>
      </c>
      <c r="F512" s="20"/>
      <c r="G512" s="507">
        <f t="shared" si="3"/>
        <v>31.6</v>
      </c>
      <c r="H512" s="579">
        <v>31.6</v>
      </c>
      <c r="I512" s="580"/>
      <c r="K512" s="541"/>
      <c r="L512" s="541"/>
      <c r="M512" s="541"/>
    </row>
    <row r="513" spans="1:13" ht="27" customHeight="1">
      <c r="A513" s="130">
        <v>2823</v>
      </c>
      <c r="B513" s="64" t="s">
        <v>923</v>
      </c>
      <c r="C513" s="62">
        <v>2</v>
      </c>
      <c r="D513" s="118">
        <v>3</v>
      </c>
      <c r="E513" s="121" t="s">
        <v>961</v>
      </c>
      <c r="F513" s="23" t="s">
        <v>387</v>
      </c>
      <c r="G513" s="507">
        <f t="shared" si="3"/>
        <v>61797</v>
      </c>
      <c r="H513" s="507">
        <f>H514</f>
        <v>47705</v>
      </c>
      <c r="I513" s="507">
        <f>I514</f>
        <v>14092</v>
      </c>
      <c r="K513" s="541"/>
      <c r="L513" s="541"/>
      <c r="M513" s="541"/>
    </row>
    <row r="514" spans="1:13" ht="27" customHeight="1">
      <c r="A514" s="130"/>
      <c r="B514" s="61"/>
      <c r="C514" s="62"/>
      <c r="D514" s="118"/>
      <c r="E514" s="121" t="s">
        <v>850</v>
      </c>
      <c r="F514" s="20"/>
      <c r="G514" s="507">
        <f t="shared" si="3"/>
        <v>61797</v>
      </c>
      <c r="H514" s="507">
        <f>H516+H515</f>
        <v>47705</v>
      </c>
      <c r="I514" s="507">
        <f>I516</f>
        <v>14092</v>
      </c>
      <c r="K514" s="541"/>
      <c r="L514" s="541"/>
      <c r="M514" s="541"/>
    </row>
    <row r="515" spans="1:13" ht="27" customHeight="1">
      <c r="A515" s="130"/>
      <c r="B515" s="61"/>
      <c r="C515" s="62"/>
      <c r="D515" s="118"/>
      <c r="E515" s="121" t="s">
        <v>412</v>
      </c>
      <c r="F515" s="20"/>
      <c r="G515" s="507">
        <f t="shared" si="3"/>
        <v>47705</v>
      </c>
      <c r="H515" s="579">
        <f>46105+1600</f>
        <v>47705</v>
      </c>
      <c r="I515" s="580"/>
      <c r="K515" s="541"/>
      <c r="L515" s="541"/>
      <c r="M515" s="541"/>
    </row>
    <row r="516" spans="1:13" ht="27" customHeight="1">
      <c r="A516" s="130"/>
      <c r="B516" s="61"/>
      <c r="C516" s="62"/>
      <c r="D516" s="118"/>
      <c r="E516" s="121" t="s">
        <v>1018</v>
      </c>
      <c r="F516" s="20"/>
      <c r="G516" s="507">
        <f>I516+H516</f>
        <v>14092</v>
      </c>
      <c r="H516" s="502"/>
      <c r="I516" s="501">
        <v>14092</v>
      </c>
      <c r="K516" s="541"/>
      <c r="L516" s="541"/>
      <c r="M516" s="541"/>
    </row>
    <row r="517" spans="1:13" ht="27" customHeight="1" hidden="1">
      <c r="A517" s="130"/>
      <c r="B517" s="61"/>
      <c r="C517" s="62"/>
      <c r="D517" s="118"/>
      <c r="E517" s="121" t="s">
        <v>852</v>
      </c>
      <c r="F517" s="20"/>
      <c r="G517" s="146"/>
      <c r="H517" s="142"/>
      <c r="I517" s="132"/>
      <c r="K517" s="541"/>
      <c r="L517" s="541"/>
      <c r="M517" s="541"/>
    </row>
    <row r="518" spans="1:13" ht="27" customHeight="1" hidden="1">
      <c r="A518" s="130">
        <v>2824</v>
      </c>
      <c r="B518" s="64" t="s">
        <v>923</v>
      </c>
      <c r="C518" s="62">
        <v>2</v>
      </c>
      <c r="D518" s="118">
        <v>4</v>
      </c>
      <c r="E518" s="121" t="s">
        <v>926</v>
      </c>
      <c r="F518" s="23"/>
      <c r="G518" s="146"/>
      <c r="H518" s="142"/>
      <c r="I518" s="132"/>
      <c r="K518" s="541"/>
      <c r="L518" s="541"/>
      <c r="M518" s="541"/>
    </row>
    <row r="519" spans="1:13" ht="27" customHeight="1" hidden="1">
      <c r="A519" s="130"/>
      <c r="B519" s="61"/>
      <c r="C519" s="62"/>
      <c r="D519" s="118"/>
      <c r="E519" s="121" t="s">
        <v>850</v>
      </c>
      <c r="F519" s="20"/>
      <c r="G519" s="146"/>
      <c r="H519" s="142"/>
      <c r="I519" s="132"/>
      <c r="K519" s="541"/>
      <c r="L519" s="541"/>
      <c r="M519" s="541"/>
    </row>
    <row r="520" spans="1:13" ht="27" customHeight="1" hidden="1">
      <c r="A520" s="130"/>
      <c r="B520" s="61"/>
      <c r="C520" s="62"/>
      <c r="D520" s="118"/>
      <c r="E520" s="121" t="s">
        <v>852</v>
      </c>
      <c r="F520" s="20"/>
      <c r="G520" s="146"/>
      <c r="H520" s="142"/>
      <c r="I520" s="132"/>
      <c r="K520" s="541"/>
      <c r="L520" s="541"/>
      <c r="M520" s="541"/>
    </row>
    <row r="521" spans="1:13" ht="27" customHeight="1" hidden="1">
      <c r="A521" s="130"/>
      <c r="B521" s="61"/>
      <c r="C521" s="62"/>
      <c r="D521" s="118"/>
      <c r="E521" s="121" t="s">
        <v>852</v>
      </c>
      <c r="F521" s="20"/>
      <c r="G521" s="146"/>
      <c r="H521" s="142"/>
      <c r="I521" s="132"/>
      <c r="K521" s="541"/>
      <c r="L521" s="541"/>
      <c r="M521" s="541"/>
    </row>
    <row r="522" spans="1:13" ht="27" customHeight="1" hidden="1">
      <c r="A522" s="130">
        <v>2825</v>
      </c>
      <c r="B522" s="64" t="s">
        <v>923</v>
      </c>
      <c r="C522" s="62">
        <v>2</v>
      </c>
      <c r="D522" s="118">
        <v>5</v>
      </c>
      <c r="E522" s="121" t="s">
        <v>927</v>
      </c>
      <c r="F522" s="23"/>
      <c r="G522" s="146"/>
      <c r="H522" s="142"/>
      <c r="I522" s="132"/>
      <c r="K522" s="541"/>
      <c r="L522" s="541"/>
      <c r="M522" s="541"/>
    </row>
    <row r="523" spans="1:13" ht="27" customHeight="1" hidden="1">
      <c r="A523" s="130"/>
      <c r="B523" s="61"/>
      <c r="C523" s="62"/>
      <c r="D523" s="118"/>
      <c r="E523" s="121" t="s">
        <v>850</v>
      </c>
      <c r="F523" s="20"/>
      <c r="G523" s="146"/>
      <c r="H523" s="142"/>
      <c r="I523" s="132"/>
      <c r="K523" s="541"/>
      <c r="L523" s="541"/>
      <c r="M523" s="541"/>
    </row>
    <row r="524" spans="1:13" ht="27" customHeight="1" hidden="1">
      <c r="A524" s="130"/>
      <c r="B524" s="61"/>
      <c r="C524" s="62"/>
      <c r="D524" s="118"/>
      <c r="E524" s="121" t="s">
        <v>852</v>
      </c>
      <c r="F524" s="20"/>
      <c r="G524" s="146"/>
      <c r="H524" s="142"/>
      <c r="I524" s="132"/>
      <c r="K524" s="541"/>
      <c r="L524" s="541"/>
      <c r="M524" s="541"/>
    </row>
    <row r="525" spans="1:13" ht="27" customHeight="1" hidden="1">
      <c r="A525" s="130"/>
      <c r="B525" s="61"/>
      <c r="C525" s="62"/>
      <c r="D525" s="118"/>
      <c r="E525" s="121" t="s">
        <v>852</v>
      </c>
      <c r="F525" s="20"/>
      <c r="G525" s="146"/>
      <c r="H525" s="142"/>
      <c r="I525" s="132"/>
      <c r="K525" s="541"/>
      <c r="L525" s="541"/>
      <c r="M525" s="541"/>
    </row>
    <row r="526" spans="1:13" ht="27" customHeight="1" hidden="1">
      <c r="A526" s="130">
        <v>2826</v>
      </c>
      <c r="B526" s="64" t="s">
        <v>923</v>
      </c>
      <c r="C526" s="62">
        <v>2</v>
      </c>
      <c r="D526" s="118">
        <v>6</v>
      </c>
      <c r="E526" s="121" t="s">
        <v>928</v>
      </c>
      <c r="F526" s="23"/>
      <c r="G526" s="146"/>
      <c r="H526" s="142"/>
      <c r="I526" s="132"/>
      <c r="K526" s="541"/>
      <c r="L526" s="541"/>
      <c r="M526" s="541"/>
    </row>
    <row r="527" spans="1:13" ht="27" customHeight="1" hidden="1">
      <c r="A527" s="130"/>
      <c r="B527" s="61"/>
      <c r="C527" s="62"/>
      <c r="D527" s="118"/>
      <c r="E527" s="121" t="s">
        <v>850</v>
      </c>
      <c r="F527" s="20"/>
      <c r="G527" s="146"/>
      <c r="H527" s="142"/>
      <c r="I527" s="132"/>
      <c r="K527" s="541"/>
      <c r="L527" s="541"/>
      <c r="M527" s="541"/>
    </row>
    <row r="528" spans="1:13" ht="27" customHeight="1" hidden="1">
      <c r="A528" s="130"/>
      <c r="B528" s="61"/>
      <c r="C528" s="62"/>
      <c r="D528" s="118"/>
      <c r="E528" s="121" t="s">
        <v>852</v>
      </c>
      <c r="F528" s="20"/>
      <c r="G528" s="146"/>
      <c r="H528" s="142"/>
      <c r="I528" s="132"/>
      <c r="K528" s="541"/>
      <c r="L528" s="541"/>
      <c r="M528" s="541"/>
    </row>
    <row r="529" spans="1:13" ht="27" customHeight="1" hidden="1">
      <c r="A529" s="130"/>
      <c r="B529" s="61"/>
      <c r="C529" s="62"/>
      <c r="D529" s="118"/>
      <c r="E529" s="121" t="s">
        <v>852</v>
      </c>
      <c r="F529" s="20"/>
      <c r="G529" s="146"/>
      <c r="H529" s="142"/>
      <c r="I529" s="132"/>
      <c r="K529" s="541"/>
      <c r="L529" s="541"/>
      <c r="M529" s="541"/>
    </row>
    <row r="530" spans="1:13" ht="27" customHeight="1" hidden="1">
      <c r="A530" s="130">
        <v>2827</v>
      </c>
      <c r="B530" s="64" t="s">
        <v>923</v>
      </c>
      <c r="C530" s="62">
        <v>2</v>
      </c>
      <c r="D530" s="118">
        <v>7</v>
      </c>
      <c r="E530" s="121" t="s">
        <v>929</v>
      </c>
      <c r="F530" s="23"/>
      <c r="G530" s="146"/>
      <c r="H530" s="142"/>
      <c r="I530" s="132"/>
      <c r="K530" s="541"/>
      <c r="L530" s="541"/>
      <c r="M530" s="541"/>
    </row>
    <row r="531" spans="1:13" ht="27" customHeight="1" hidden="1">
      <c r="A531" s="130"/>
      <c r="B531" s="61"/>
      <c r="C531" s="62"/>
      <c r="D531" s="118"/>
      <c r="E531" s="121" t="s">
        <v>850</v>
      </c>
      <c r="F531" s="20"/>
      <c r="G531" s="146"/>
      <c r="H531" s="142"/>
      <c r="I531" s="132"/>
      <c r="K531" s="541"/>
      <c r="L531" s="541"/>
      <c r="M531" s="541"/>
    </row>
    <row r="532" spans="1:13" ht="27" customHeight="1" hidden="1">
      <c r="A532" s="130"/>
      <c r="B532" s="61"/>
      <c r="C532" s="62"/>
      <c r="D532" s="118"/>
      <c r="E532" s="121" t="s">
        <v>852</v>
      </c>
      <c r="F532" s="20"/>
      <c r="G532" s="146"/>
      <c r="H532" s="142"/>
      <c r="I532" s="132"/>
      <c r="K532" s="541"/>
      <c r="L532" s="541"/>
      <c r="M532" s="541"/>
    </row>
    <row r="533" spans="1:13" ht="27" customHeight="1" hidden="1">
      <c r="A533" s="130"/>
      <c r="B533" s="61"/>
      <c r="C533" s="62"/>
      <c r="D533" s="118"/>
      <c r="E533" s="121" t="s">
        <v>852</v>
      </c>
      <c r="F533" s="20"/>
      <c r="G533" s="146"/>
      <c r="H533" s="142"/>
      <c r="I533" s="132"/>
      <c r="K533" s="541"/>
      <c r="L533" s="541"/>
      <c r="M533" s="541"/>
    </row>
    <row r="534" spans="1:13" ht="27" customHeight="1" hidden="1">
      <c r="A534" s="130">
        <v>2830</v>
      </c>
      <c r="B534" s="63" t="s">
        <v>923</v>
      </c>
      <c r="C534" s="60">
        <v>3</v>
      </c>
      <c r="D534" s="117">
        <v>0</v>
      </c>
      <c r="E534" s="122" t="s">
        <v>388</v>
      </c>
      <c r="F534" s="24" t="s">
        <v>389</v>
      </c>
      <c r="G534" s="146"/>
      <c r="H534" s="142"/>
      <c r="I534" s="132"/>
      <c r="K534" s="541"/>
      <c r="L534" s="541"/>
      <c r="M534" s="541"/>
    </row>
    <row r="535" spans="1:13" s="19" customFormat="1" ht="27" customHeight="1" hidden="1">
      <c r="A535" s="130"/>
      <c r="B535" s="58"/>
      <c r="C535" s="60"/>
      <c r="D535" s="117"/>
      <c r="E535" s="121" t="s">
        <v>755</v>
      </c>
      <c r="F535" s="18"/>
      <c r="G535" s="145"/>
      <c r="H535" s="141"/>
      <c r="I535" s="131"/>
      <c r="K535" s="541"/>
      <c r="L535" s="541"/>
      <c r="M535" s="541"/>
    </row>
    <row r="536" spans="1:13" ht="27" customHeight="1" hidden="1">
      <c r="A536" s="130">
        <v>2831</v>
      </c>
      <c r="B536" s="64" t="s">
        <v>923</v>
      </c>
      <c r="C536" s="62">
        <v>3</v>
      </c>
      <c r="D536" s="118">
        <v>1</v>
      </c>
      <c r="E536" s="121" t="s">
        <v>962</v>
      </c>
      <c r="F536" s="24"/>
      <c r="G536" s="146"/>
      <c r="H536" s="142"/>
      <c r="I536" s="132"/>
      <c r="K536" s="541"/>
      <c r="L536" s="541"/>
      <c r="M536" s="541"/>
    </row>
    <row r="537" spans="1:13" ht="27" customHeight="1" hidden="1">
      <c r="A537" s="130"/>
      <c r="B537" s="61"/>
      <c r="C537" s="62"/>
      <c r="D537" s="118"/>
      <c r="E537" s="121" t="s">
        <v>850</v>
      </c>
      <c r="F537" s="20"/>
      <c r="G537" s="146"/>
      <c r="H537" s="142"/>
      <c r="I537" s="132"/>
      <c r="K537" s="541"/>
      <c r="L537" s="541"/>
      <c r="M537" s="541"/>
    </row>
    <row r="538" spans="1:13" ht="27" customHeight="1" hidden="1">
      <c r="A538" s="130"/>
      <c r="B538" s="61"/>
      <c r="C538" s="62"/>
      <c r="D538" s="118"/>
      <c r="E538" s="121" t="s">
        <v>852</v>
      </c>
      <c r="F538" s="20"/>
      <c r="G538" s="146"/>
      <c r="H538" s="142"/>
      <c r="I538" s="132"/>
      <c r="K538" s="541"/>
      <c r="L538" s="541"/>
      <c r="M538" s="541"/>
    </row>
    <row r="539" spans="1:13" ht="27" customHeight="1" hidden="1">
      <c r="A539" s="130"/>
      <c r="B539" s="61"/>
      <c r="C539" s="62"/>
      <c r="D539" s="118"/>
      <c r="E539" s="121" t="s">
        <v>852</v>
      </c>
      <c r="F539" s="20"/>
      <c r="G539" s="146"/>
      <c r="H539" s="142"/>
      <c r="I539" s="132"/>
      <c r="K539" s="541"/>
      <c r="L539" s="541"/>
      <c r="M539" s="541"/>
    </row>
    <row r="540" spans="1:13" ht="27" customHeight="1" hidden="1">
      <c r="A540" s="130">
        <v>2832</v>
      </c>
      <c r="B540" s="64" t="s">
        <v>923</v>
      </c>
      <c r="C540" s="62">
        <v>3</v>
      </c>
      <c r="D540" s="118">
        <v>2</v>
      </c>
      <c r="E540" s="121" t="s">
        <v>970</v>
      </c>
      <c r="F540" s="24"/>
      <c r="G540" s="146"/>
      <c r="H540" s="142"/>
      <c r="I540" s="132"/>
      <c r="K540" s="541"/>
      <c r="L540" s="541"/>
      <c r="M540" s="541"/>
    </row>
    <row r="541" spans="1:13" ht="27" customHeight="1" hidden="1">
      <c r="A541" s="130"/>
      <c r="B541" s="61"/>
      <c r="C541" s="62"/>
      <c r="D541" s="118"/>
      <c r="E541" s="121" t="s">
        <v>850</v>
      </c>
      <c r="F541" s="20"/>
      <c r="G541" s="146"/>
      <c r="H541" s="142"/>
      <c r="I541" s="132"/>
      <c r="K541" s="541"/>
      <c r="L541" s="541"/>
      <c r="M541" s="541"/>
    </row>
    <row r="542" spans="1:13" ht="27" customHeight="1" hidden="1">
      <c r="A542" s="130"/>
      <c r="B542" s="61"/>
      <c r="C542" s="62"/>
      <c r="D542" s="118"/>
      <c r="E542" s="121" t="s">
        <v>852</v>
      </c>
      <c r="F542" s="20"/>
      <c r="G542" s="146"/>
      <c r="H542" s="142"/>
      <c r="I542" s="132"/>
      <c r="K542" s="541"/>
      <c r="L542" s="541"/>
      <c r="M542" s="541"/>
    </row>
    <row r="543" spans="1:13" ht="27" customHeight="1" hidden="1">
      <c r="A543" s="130"/>
      <c r="B543" s="61"/>
      <c r="C543" s="62"/>
      <c r="D543" s="118"/>
      <c r="E543" s="121" t="s">
        <v>852</v>
      </c>
      <c r="F543" s="20"/>
      <c r="G543" s="146"/>
      <c r="H543" s="142"/>
      <c r="I543" s="132"/>
      <c r="K543" s="541"/>
      <c r="L543" s="541"/>
      <c r="M543" s="541"/>
    </row>
    <row r="544" spans="1:13" ht="27" customHeight="1" hidden="1">
      <c r="A544" s="130">
        <v>2833</v>
      </c>
      <c r="B544" s="64" t="s">
        <v>923</v>
      </c>
      <c r="C544" s="62">
        <v>3</v>
      </c>
      <c r="D544" s="118">
        <v>3</v>
      </c>
      <c r="E544" s="121" t="s">
        <v>971</v>
      </c>
      <c r="F544" s="23" t="s">
        <v>390</v>
      </c>
      <c r="G544" s="146"/>
      <c r="H544" s="142"/>
      <c r="I544" s="132"/>
      <c r="K544" s="541"/>
      <c r="L544" s="541"/>
      <c r="M544" s="541"/>
    </row>
    <row r="545" spans="1:13" ht="27" customHeight="1" hidden="1">
      <c r="A545" s="130"/>
      <c r="B545" s="61"/>
      <c r="C545" s="62"/>
      <c r="D545" s="118"/>
      <c r="E545" s="121" t="s">
        <v>850</v>
      </c>
      <c r="F545" s="20"/>
      <c r="G545" s="146"/>
      <c r="H545" s="142"/>
      <c r="I545" s="132"/>
      <c r="K545" s="541"/>
      <c r="L545" s="541"/>
      <c r="M545" s="541"/>
    </row>
    <row r="546" spans="1:13" ht="27" customHeight="1" hidden="1">
      <c r="A546" s="130"/>
      <c r="B546" s="61"/>
      <c r="C546" s="62"/>
      <c r="D546" s="118"/>
      <c r="E546" s="121" t="s">
        <v>852</v>
      </c>
      <c r="F546" s="20"/>
      <c r="G546" s="146"/>
      <c r="H546" s="142"/>
      <c r="I546" s="132"/>
      <c r="K546" s="541"/>
      <c r="L546" s="541"/>
      <c r="M546" s="541"/>
    </row>
    <row r="547" spans="1:13" ht="27" customHeight="1" hidden="1">
      <c r="A547" s="130"/>
      <c r="B547" s="61"/>
      <c r="C547" s="62"/>
      <c r="D547" s="118"/>
      <c r="E547" s="121" t="s">
        <v>852</v>
      </c>
      <c r="F547" s="20"/>
      <c r="G547" s="146"/>
      <c r="H547" s="142"/>
      <c r="I547" s="132"/>
      <c r="K547" s="541"/>
      <c r="L547" s="541"/>
      <c r="M547" s="541"/>
    </row>
    <row r="548" spans="1:13" ht="27" customHeight="1" hidden="1">
      <c r="A548" s="130">
        <v>2840</v>
      </c>
      <c r="B548" s="63" t="s">
        <v>923</v>
      </c>
      <c r="C548" s="60">
        <v>4</v>
      </c>
      <c r="D548" s="117">
        <v>0</v>
      </c>
      <c r="E548" s="122" t="s">
        <v>972</v>
      </c>
      <c r="F548" s="24" t="s">
        <v>391</v>
      </c>
      <c r="G548" s="146"/>
      <c r="H548" s="142"/>
      <c r="I548" s="132"/>
      <c r="K548" s="541"/>
      <c r="L548" s="541"/>
      <c r="M548" s="541"/>
    </row>
    <row r="549" spans="1:13" s="19" customFormat="1" ht="27" customHeight="1" hidden="1">
      <c r="A549" s="130"/>
      <c r="B549" s="58"/>
      <c r="C549" s="60"/>
      <c r="D549" s="117"/>
      <c r="E549" s="121" t="s">
        <v>755</v>
      </c>
      <c r="F549" s="18"/>
      <c r="G549" s="145"/>
      <c r="H549" s="141"/>
      <c r="I549" s="131"/>
      <c r="K549" s="541"/>
      <c r="L549" s="541"/>
      <c r="M549" s="541"/>
    </row>
    <row r="550" spans="1:13" ht="27" customHeight="1" hidden="1">
      <c r="A550" s="130">
        <v>2841</v>
      </c>
      <c r="B550" s="64" t="s">
        <v>923</v>
      </c>
      <c r="C550" s="62">
        <v>4</v>
      </c>
      <c r="D550" s="118">
        <v>1</v>
      </c>
      <c r="E550" s="121" t="s">
        <v>973</v>
      </c>
      <c r="F550" s="24"/>
      <c r="G550" s="146"/>
      <c r="H550" s="142"/>
      <c r="I550" s="132"/>
      <c r="K550" s="541"/>
      <c r="L550" s="541"/>
      <c r="M550" s="541"/>
    </row>
    <row r="551" spans="1:13" ht="27" customHeight="1" hidden="1">
      <c r="A551" s="130"/>
      <c r="B551" s="61"/>
      <c r="C551" s="62"/>
      <c r="D551" s="118"/>
      <c r="E551" s="121" t="s">
        <v>850</v>
      </c>
      <c r="F551" s="20"/>
      <c r="G551" s="146"/>
      <c r="H551" s="142"/>
      <c r="I551" s="132"/>
      <c r="K551" s="541"/>
      <c r="L551" s="541"/>
      <c r="M551" s="541"/>
    </row>
    <row r="552" spans="1:13" ht="27" customHeight="1" hidden="1">
      <c r="A552" s="130"/>
      <c r="B552" s="61"/>
      <c r="C552" s="62"/>
      <c r="D552" s="118"/>
      <c r="E552" s="121" t="s">
        <v>852</v>
      </c>
      <c r="F552" s="20"/>
      <c r="G552" s="146"/>
      <c r="H552" s="142"/>
      <c r="I552" s="132"/>
      <c r="K552" s="541"/>
      <c r="L552" s="541"/>
      <c r="M552" s="541"/>
    </row>
    <row r="553" spans="1:13" ht="27" customHeight="1" hidden="1">
      <c r="A553" s="130"/>
      <c r="B553" s="61"/>
      <c r="C553" s="62"/>
      <c r="D553" s="118"/>
      <c r="E553" s="121" t="s">
        <v>852</v>
      </c>
      <c r="F553" s="20"/>
      <c r="G553" s="146"/>
      <c r="H553" s="142"/>
      <c r="I553" s="132"/>
      <c r="K553" s="541"/>
      <c r="L553" s="541"/>
      <c r="M553" s="541"/>
    </row>
    <row r="554" spans="1:13" ht="27" customHeight="1" hidden="1">
      <c r="A554" s="130">
        <v>2842</v>
      </c>
      <c r="B554" s="64" t="s">
        <v>923</v>
      </c>
      <c r="C554" s="62">
        <v>4</v>
      </c>
      <c r="D554" s="118">
        <v>2</v>
      </c>
      <c r="E554" s="121" t="s">
        <v>974</v>
      </c>
      <c r="F554" s="24"/>
      <c r="G554" s="146"/>
      <c r="H554" s="142"/>
      <c r="I554" s="132"/>
      <c r="K554" s="541"/>
      <c r="L554" s="541"/>
      <c r="M554" s="541"/>
    </row>
    <row r="555" spans="1:13" ht="27" customHeight="1" hidden="1">
      <c r="A555" s="130"/>
      <c r="B555" s="61"/>
      <c r="C555" s="62"/>
      <c r="D555" s="118"/>
      <c r="E555" s="121" t="s">
        <v>850</v>
      </c>
      <c r="F555" s="20"/>
      <c r="G555" s="146"/>
      <c r="H555" s="142"/>
      <c r="I555" s="132"/>
      <c r="K555" s="541"/>
      <c r="L555" s="541"/>
      <c r="M555" s="541"/>
    </row>
    <row r="556" spans="1:13" ht="27" customHeight="1" hidden="1">
      <c r="A556" s="130"/>
      <c r="B556" s="61"/>
      <c r="C556" s="62"/>
      <c r="D556" s="118"/>
      <c r="E556" s="121" t="s">
        <v>852</v>
      </c>
      <c r="F556" s="20"/>
      <c r="G556" s="146"/>
      <c r="H556" s="142"/>
      <c r="I556" s="132"/>
      <c r="K556" s="541"/>
      <c r="L556" s="541"/>
      <c r="M556" s="541"/>
    </row>
    <row r="557" spans="1:13" ht="27" customHeight="1" hidden="1">
      <c r="A557" s="130"/>
      <c r="B557" s="61"/>
      <c r="C557" s="62"/>
      <c r="D557" s="118"/>
      <c r="E557" s="121" t="s">
        <v>852</v>
      </c>
      <c r="F557" s="20"/>
      <c r="G557" s="146"/>
      <c r="H557" s="142"/>
      <c r="I557" s="132"/>
      <c r="K557" s="541"/>
      <c r="L557" s="541"/>
      <c r="M557" s="541"/>
    </row>
    <row r="558" spans="1:13" ht="27" customHeight="1" hidden="1">
      <c r="A558" s="130">
        <v>2843</v>
      </c>
      <c r="B558" s="64" t="s">
        <v>923</v>
      </c>
      <c r="C558" s="62">
        <v>4</v>
      </c>
      <c r="D558" s="118">
        <v>3</v>
      </c>
      <c r="E558" s="121" t="s">
        <v>972</v>
      </c>
      <c r="F558" s="23" t="s">
        <v>392</v>
      </c>
      <c r="G558" s="146"/>
      <c r="H558" s="142"/>
      <c r="I558" s="132"/>
      <c r="K558" s="541"/>
      <c r="L558" s="541"/>
      <c r="M558" s="541"/>
    </row>
    <row r="559" spans="1:13" ht="27" customHeight="1" hidden="1">
      <c r="A559" s="130"/>
      <c r="B559" s="61"/>
      <c r="C559" s="62"/>
      <c r="D559" s="118"/>
      <c r="E559" s="121" t="s">
        <v>850</v>
      </c>
      <c r="F559" s="20"/>
      <c r="G559" s="146"/>
      <c r="H559" s="142"/>
      <c r="I559" s="132"/>
      <c r="K559" s="541"/>
      <c r="L559" s="541"/>
      <c r="M559" s="541"/>
    </row>
    <row r="560" spans="1:13" ht="27" customHeight="1" hidden="1">
      <c r="A560" s="130"/>
      <c r="B560" s="61"/>
      <c r="C560" s="62"/>
      <c r="D560" s="118"/>
      <c r="E560" s="121" t="s">
        <v>852</v>
      </c>
      <c r="F560" s="20"/>
      <c r="G560" s="146"/>
      <c r="H560" s="142"/>
      <c r="I560" s="132"/>
      <c r="K560" s="541"/>
      <c r="L560" s="541"/>
      <c r="M560" s="541"/>
    </row>
    <row r="561" spans="1:13" ht="27" customHeight="1" hidden="1">
      <c r="A561" s="130"/>
      <c r="B561" s="61"/>
      <c r="C561" s="62"/>
      <c r="D561" s="118"/>
      <c r="E561" s="121" t="s">
        <v>852</v>
      </c>
      <c r="F561" s="20"/>
      <c r="G561" s="146"/>
      <c r="H561" s="142"/>
      <c r="I561" s="132"/>
      <c r="K561" s="541"/>
      <c r="L561" s="541"/>
      <c r="M561" s="541"/>
    </row>
    <row r="562" spans="1:13" ht="27" customHeight="1" hidden="1">
      <c r="A562" s="130">
        <v>2850</v>
      </c>
      <c r="B562" s="63" t="s">
        <v>923</v>
      </c>
      <c r="C562" s="60">
        <v>5</v>
      </c>
      <c r="D562" s="117">
        <v>0</v>
      </c>
      <c r="E562" s="124" t="s">
        <v>393</v>
      </c>
      <c r="F562" s="24" t="s">
        <v>394</v>
      </c>
      <c r="G562" s="146"/>
      <c r="H562" s="142"/>
      <c r="I562" s="132"/>
      <c r="K562" s="541"/>
      <c r="L562" s="541"/>
      <c r="M562" s="541"/>
    </row>
    <row r="563" spans="1:13" s="19" customFormat="1" ht="27" customHeight="1" hidden="1">
      <c r="A563" s="130"/>
      <c r="B563" s="58"/>
      <c r="C563" s="60"/>
      <c r="D563" s="117"/>
      <c r="E563" s="121" t="s">
        <v>755</v>
      </c>
      <c r="F563" s="18"/>
      <c r="G563" s="145"/>
      <c r="H563" s="141"/>
      <c r="I563" s="131"/>
      <c r="K563" s="541"/>
      <c r="L563" s="541"/>
      <c r="M563" s="541"/>
    </row>
    <row r="564" spans="1:13" ht="27" customHeight="1" hidden="1">
      <c r="A564" s="130">
        <v>2851</v>
      </c>
      <c r="B564" s="63" t="s">
        <v>923</v>
      </c>
      <c r="C564" s="60">
        <v>5</v>
      </c>
      <c r="D564" s="117">
        <v>1</v>
      </c>
      <c r="E564" s="125" t="s">
        <v>393</v>
      </c>
      <c r="F564" s="23" t="s">
        <v>395</v>
      </c>
      <c r="G564" s="146"/>
      <c r="H564" s="142"/>
      <c r="I564" s="132"/>
      <c r="K564" s="541"/>
      <c r="L564" s="541"/>
      <c r="M564" s="541"/>
    </row>
    <row r="565" spans="1:13" ht="27" customHeight="1" hidden="1">
      <c r="A565" s="130"/>
      <c r="B565" s="61"/>
      <c r="C565" s="62"/>
      <c r="D565" s="118"/>
      <c r="E565" s="121" t="s">
        <v>850</v>
      </c>
      <c r="F565" s="20"/>
      <c r="G565" s="146"/>
      <c r="H565" s="142"/>
      <c r="I565" s="132"/>
      <c r="K565" s="541"/>
      <c r="L565" s="541"/>
      <c r="M565" s="541"/>
    </row>
    <row r="566" spans="1:13" ht="27" customHeight="1" hidden="1">
      <c r="A566" s="130"/>
      <c r="B566" s="61"/>
      <c r="C566" s="62"/>
      <c r="D566" s="118"/>
      <c r="E566" s="121" t="s">
        <v>852</v>
      </c>
      <c r="F566" s="20"/>
      <c r="G566" s="146"/>
      <c r="H566" s="142"/>
      <c r="I566" s="132"/>
      <c r="K566" s="541"/>
      <c r="L566" s="541"/>
      <c r="M566" s="541"/>
    </row>
    <row r="567" spans="1:13" ht="27" customHeight="1" hidden="1">
      <c r="A567" s="130"/>
      <c r="B567" s="61"/>
      <c r="C567" s="62"/>
      <c r="D567" s="118"/>
      <c r="E567" s="121" t="s">
        <v>852</v>
      </c>
      <c r="F567" s="20"/>
      <c r="G567" s="146"/>
      <c r="H567" s="142"/>
      <c r="I567" s="132"/>
      <c r="K567" s="541"/>
      <c r="L567" s="541"/>
      <c r="M567" s="541"/>
    </row>
    <row r="568" spans="1:13" ht="27" customHeight="1" hidden="1">
      <c r="A568" s="130">
        <v>2860</v>
      </c>
      <c r="B568" s="63" t="s">
        <v>923</v>
      </c>
      <c r="C568" s="60">
        <v>6</v>
      </c>
      <c r="D568" s="117">
        <v>0</v>
      </c>
      <c r="E568" s="124" t="s">
        <v>396</v>
      </c>
      <c r="F568" s="24" t="s">
        <v>519</v>
      </c>
      <c r="G568" s="146"/>
      <c r="H568" s="142"/>
      <c r="I568" s="132"/>
      <c r="K568" s="541"/>
      <c r="L568" s="541"/>
      <c r="M568" s="541"/>
    </row>
    <row r="569" spans="1:13" s="19" customFormat="1" ht="27" customHeight="1" hidden="1">
      <c r="A569" s="130"/>
      <c r="B569" s="58"/>
      <c r="C569" s="60"/>
      <c r="D569" s="117"/>
      <c r="E569" s="121" t="s">
        <v>755</v>
      </c>
      <c r="F569" s="18"/>
      <c r="G569" s="145"/>
      <c r="H569" s="141"/>
      <c r="I569" s="131"/>
      <c r="K569" s="541"/>
      <c r="L569" s="541"/>
      <c r="M569" s="541"/>
    </row>
    <row r="570" spans="1:13" ht="27" customHeight="1" hidden="1">
      <c r="A570" s="130">
        <v>2861</v>
      </c>
      <c r="B570" s="64" t="s">
        <v>923</v>
      </c>
      <c r="C570" s="62">
        <v>6</v>
      </c>
      <c r="D570" s="118">
        <v>1</v>
      </c>
      <c r="E570" s="125" t="s">
        <v>396</v>
      </c>
      <c r="F570" s="23" t="s">
        <v>520</v>
      </c>
      <c r="G570" s="146"/>
      <c r="H570" s="142"/>
      <c r="I570" s="132"/>
      <c r="K570" s="541"/>
      <c r="L570" s="541"/>
      <c r="M570" s="541"/>
    </row>
    <row r="571" spans="1:13" ht="27" customHeight="1" hidden="1">
      <c r="A571" s="130"/>
      <c r="B571" s="61"/>
      <c r="C571" s="62"/>
      <c r="D571" s="118"/>
      <c r="E571" s="121" t="s">
        <v>850</v>
      </c>
      <c r="F571" s="20"/>
      <c r="G571" s="146"/>
      <c r="H571" s="142"/>
      <c r="I571" s="132"/>
      <c r="K571" s="541"/>
      <c r="L571" s="541"/>
      <c r="M571" s="541"/>
    </row>
    <row r="572" spans="1:13" ht="27" customHeight="1" hidden="1">
      <c r="A572" s="130"/>
      <c r="B572" s="61"/>
      <c r="C572" s="62"/>
      <c r="D572" s="118"/>
      <c r="E572" s="121" t="s">
        <v>852</v>
      </c>
      <c r="F572" s="20"/>
      <c r="G572" s="146"/>
      <c r="H572" s="142"/>
      <c r="I572" s="132"/>
      <c r="K572" s="541"/>
      <c r="L572" s="541"/>
      <c r="M572" s="541"/>
    </row>
    <row r="573" spans="1:13" ht="27" customHeight="1" hidden="1">
      <c r="A573" s="130"/>
      <c r="B573" s="61"/>
      <c r="C573" s="62"/>
      <c r="D573" s="118"/>
      <c r="E573" s="121" t="s">
        <v>852</v>
      </c>
      <c r="F573" s="20"/>
      <c r="G573" s="146"/>
      <c r="H573" s="142"/>
      <c r="I573" s="132"/>
      <c r="K573" s="541"/>
      <c r="L573" s="541"/>
      <c r="M573" s="541"/>
    </row>
    <row r="574" spans="1:13" ht="27" customHeight="1" hidden="1">
      <c r="A574" s="130"/>
      <c r="B574" s="61"/>
      <c r="C574" s="62"/>
      <c r="D574" s="118"/>
      <c r="E574" s="121"/>
      <c r="F574" s="20"/>
      <c r="G574" s="568"/>
      <c r="H574" s="569"/>
      <c r="I574" s="132"/>
      <c r="K574" s="541"/>
      <c r="L574" s="541"/>
      <c r="M574" s="541"/>
    </row>
    <row r="575" spans="1:13" s="161" customFormat="1" ht="27" customHeight="1">
      <c r="A575" s="156">
        <v>2900</v>
      </c>
      <c r="B575" s="63" t="s">
        <v>930</v>
      </c>
      <c r="C575" s="60">
        <v>0</v>
      </c>
      <c r="D575" s="117">
        <v>0</v>
      </c>
      <c r="E575" s="165" t="s">
        <v>599</v>
      </c>
      <c r="F575" s="157" t="s">
        <v>521</v>
      </c>
      <c r="G575" s="544">
        <f>H575+I575</f>
        <v>380340.9</v>
      </c>
      <c r="H575" s="544">
        <f>H577+H590+H600+H610+H620+H630+H636+H642+H586</f>
        <v>379305.9</v>
      </c>
      <c r="I575" s="544">
        <f>I577</f>
        <v>1035</v>
      </c>
      <c r="K575" s="541"/>
      <c r="L575" s="541"/>
      <c r="M575" s="541"/>
    </row>
    <row r="576" spans="1:13" ht="27" customHeight="1" hidden="1">
      <c r="A576" s="128"/>
      <c r="B576" s="58"/>
      <c r="C576" s="59"/>
      <c r="D576" s="116"/>
      <c r="E576" s="121" t="s">
        <v>754</v>
      </c>
      <c r="F576" s="17"/>
      <c r="G576" s="535"/>
      <c r="H576" s="504"/>
      <c r="I576" s="499"/>
      <c r="K576" s="541"/>
      <c r="L576" s="541"/>
      <c r="M576" s="541"/>
    </row>
    <row r="577" spans="1:13" ht="27" customHeight="1">
      <c r="A577" s="130">
        <v>2910</v>
      </c>
      <c r="B577" s="63" t="s">
        <v>930</v>
      </c>
      <c r="C577" s="60">
        <v>1</v>
      </c>
      <c r="D577" s="117">
        <v>0</v>
      </c>
      <c r="E577" s="122" t="s">
        <v>963</v>
      </c>
      <c r="F577" s="18" t="s">
        <v>522</v>
      </c>
      <c r="G577" s="501">
        <f>H577+I577</f>
        <v>227990.69999999998</v>
      </c>
      <c r="H577" s="501">
        <f>H579</f>
        <v>226955.69999999998</v>
      </c>
      <c r="I577" s="501">
        <f>I579</f>
        <v>1035</v>
      </c>
      <c r="K577" s="541"/>
      <c r="L577" s="541"/>
      <c r="M577" s="541"/>
    </row>
    <row r="578" spans="1:13" s="19" customFormat="1" ht="27" customHeight="1" hidden="1">
      <c r="A578" s="130"/>
      <c r="B578" s="58"/>
      <c r="C578" s="60"/>
      <c r="D578" s="117"/>
      <c r="E578" s="121" t="s">
        <v>755</v>
      </c>
      <c r="F578" s="18"/>
      <c r="G578" s="514"/>
      <c r="H578" s="498"/>
      <c r="I578" s="500"/>
      <c r="K578" s="541"/>
      <c r="L578" s="541"/>
      <c r="M578" s="541"/>
    </row>
    <row r="579" spans="1:13" ht="27" customHeight="1">
      <c r="A579" s="130">
        <v>2911</v>
      </c>
      <c r="B579" s="64" t="s">
        <v>930</v>
      </c>
      <c r="C579" s="62">
        <v>1</v>
      </c>
      <c r="D579" s="118">
        <v>1</v>
      </c>
      <c r="E579" s="121" t="s">
        <v>523</v>
      </c>
      <c r="F579" s="23" t="s">
        <v>524</v>
      </c>
      <c r="G579" s="501">
        <f>H579+I579</f>
        <v>227990.69999999998</v>
      </c>
      <c r="H579" s="501">
        <f>H581+H582+H583</f>
        <v>226955.69999999998</v>
      </c>
      <c r="I579" s="501">
        <f>I581+I582+I584+I585</f>
        <v>1035</v>
      </c>
      <c r="K579" s="541"/>
      <c r="L579" s="541"/>
      <c r="M579" s="541"/>
    </row>
    <row r="580" spans="1:13" ht="27" customHeight="1" hidden="1">
      <c r="A580" s="130"/>
      <c r="B580" s="61"/>
      <c r="C580" s="62"/>
      <c r="D580" s="118"/>
      <c r="E580" s="121" t="s">
        <v>850</v>
      </c>
      <c r="F580" s="20"/>
      <c r="G580" s="507"/>
      <c r="H580" s="502"/>
      <c r="I580" s="501"/>
      <c r="K580" s="541"/>
      <c r="L580" s="541"/>
      <c r="M580" s="541"/>
    </row>
    <row r="581" spans="1:13" ht="27" customHeight="1" hidden="1">
      <c r="A581" s="130"/>
      <c r="B581" s="61"/>
      <c r="C581" s="62"/>
      <c r="D581" s="118"/>
      <c r="E581" s="121" t="s">
        <v>590</v>
      </c>
      <c r="F581" s="20"/>
      <c r="G581" s="501">
        <f>H581+I581</f>
        <v>0</v>
      </c>
      <c r="H581" s="501"/>
      <c r="I581" s="501">
        <v>0</v>
      </c>
      <c r="K581" s="541"/>
      <c r="L581" s="541"/>
      <c r="M581" s="541"/>
    </row>
    <row r="582" spans="1:13" ht="27" customHeight="1">
      <c r="A582" s="130"/>
      <c r="B582" s="61"/>
      <c r="C582" s="62"/>
      <c r="D582" s="118"/>
      <c r="E582" s="121" t="s">
        <v>45</v>
      </c>
      <c r="F582" s="20"/>
      <c r="G582" s="507">
        <f>H582+I582</f>
        <v>224197.59999999998</v>
      </c>
      <c r="H582" s="502">
        <f>223945.4-2758.1+3010.3</f>
        <v>224197.59999999998</v>
      </c>
      <c r="I582" s="132"/>
      <c r="K582" s="541"/>
      <c r="L582" s="541"/>
      <c r="M582" s="541"/>
    </row>
    <row r="583" spans="1:13" ht="27" customHeight="1">
      <c r="A583" s="130"/>
      <c r="B583" s="61"/>
      <c r="C583" s="62"/>
      <c r="D583" s="118"/>
      <c r="E583" s="121" t="s">
        <v>1038</v>
      </c>
      <c r="F583" s="20"/>
      <c r="G583" s="507"/>
      <c r="H583" s="502">
        <v>2758.1</v>
      </c>
      <c r="I583" s="132"/>
      <c r="J583" s="541"/>
      <c r="K583" s="541"/>
      <c r="L583" s="541"/>
      <c r="M583" s="541"/>
    </row>
    <row r="584" spans="1:13" ht="27" customHeight="1">
      <c r="A584" s="130"/>
      <c r="B584" s="61"/>
      <c r="C584" s="62"/>
      <c r="D584" s="118"/>
      <c r="E584" s="121" t="s">
        <v>1021</v>
      </c>
      <c r="F584" s="20"/>
      <c r="G584" s="507">
        <f>H584+I584</f>
        <v>585</v>
      </c>
      <c r="H584" s="502"/>
      <c r="I584" s="132">
        <v>585</v>
      </c>
      <c r="K584" s="541"/>
      <c r="L584" s="541"/>
      <c r="M584" s="541"/>
    </row>
    <row r="585" spans="1:13" ht="27" customHeight="1">
      <c r="A585" s="130"/>
      <c r="B585" s="61"/>
      <c r="C585" s="62"/>
      <c r="D585" s="118"/>
      <c r="E585" s="121" t="s">
        <v>1022</v>
      </c>
      <c r="F585" s="20"/>
      <c r="G585" s="507">
        <f>H585+I585</f>
        <v>450</v>
      </c>
      <c r="H585" s="502"/>
      <c r="I585" s="132">
        <v>450</v>
      </c>
      <c r="K585" s="541"/>
      <c r="L585" s="541"/>
      <c r="M585" s="541"/>
    </row>
    <row r="586" spans="1:13" ht="27" customHeight="1">
      <c r="A586" s="130">
        <v>2912</v>
      </c>
      <c r="B586" s="64" t="s">
        <v>930</v>
      </c>
      <c r="C586" s="62">
        <v>1</v>
      </c>
      <c r="D586" s="118">
        <v>2</v>
      </c>
      <c r="E586" s="121" t="s">
        <v>931</v>
      </c>
      <c r="F586" s="23" t="s">
        <v>525</v>
      </c>
      <c r="G586" s="146">
        <f>H586+I586</f>
        <v>81392.4</v>
      </c>
      <c r="H586" s="142">
        <f>H588+H589</f>
        <v>81392.4</v>
      </c>
      <c r="I586" s="142">
        <f>I588+I589</f>
        <v>0</v>
      </c>
      <c r="K586" s="541"/>
      <c r="L586" s="541"/>
      <c r="M586" s="541"/>
    </row>
    <row r="587" spans="1:13" ht="27" customHeight="1">
      <c r="A587" s="130"/>
      <c r="B587" s="61"/>
      <c r="C587" s="62"/>
      <c r="D587" s="118"/>
      <c r="E587" s="121" t="s">
        <v>850</v>
      </c>
      <c r="F587" s="20"/>
      <c r="G587" s="146"/>
      <c r="H587" s="142"/>
      <c r="I587" s="132"/>
      <c r="K587" s="541"/>
      <c r="L587" s="541"/>
      <c r="M587" s="541"/>
    </row>
    <row r="588" spans="1:13" ht="27" customHeight="1">
      <c r="A588" s="130"/>
      <c r="B588" s="61"/>
      <c r="C588" s="62"/>
      <c r="D588" s="118"/>
      <c r="E588" s="121" t="s">
        <v>1044</v>
      </c>
      <c r="F588" s="20"/>
      <c r="G588" s="146">
        <f>H588+I588</f>
        <v>81392.4</v>
      </c>
      <c r="H588" s="142">
        <f>80992.4+400</f>
        <v>81392.4</v>
      </c>
      <c r="I588" s="132"/>
      <c r="K588" s="541"/>
      <c r="L588" s="541"/>
      <c r="M588" s="541"/>
    </row>
    <row r="589" spans="1:13" ht="27" customHeight="1" hidden="1">
      <c r="A589" s="130"/>
      <c r="B589" s="61"/>
      <c r="C589" s="62"/>
      <c r="D589" s="118"/>
      <c r="E589" s="121" t="s">
        <v>852</v>
      </c>
      <c r="F589" s="20"/>
      <c r="G589" s="146"/>
      <c r="H589" s="142"/>
      <c r="I589" s="132"/>
      <c r="K589" s="541"/>
      <c r="L589" s="541"/>
      <c r="M589" s="541"/>
    </row>
    <row r="590" spans="1:13" ht="27" customHeight="1" hidden="1">
      <c r="A590" s="130">
        <v>2920</v>
      </c>
      <c r="B590" s="63" t="s">
        <v>930</v>
      </c>
      <c r="C590" s="60">
        <v>2</v>
      </c>
      <c r="D590" s="117">
        <v>0</v>
      </c>
      <c r="E590" s="122" t="s">
        <v>932</v>
      </c>
      <c r="F590" s="18" t="s">
        <v>526</v>
      </c>
      <c r="G590" s="507">
        <f>H590+I590</f>
        <v>0</v>
      </c>
      <c r="H590" s="502">
        <f>H592</f>
        <v>0</v>
      </c>
      <c r="I590" s="132"/>
      <c r="K590" s="541"/>
      <c r="L590" s="541"/>
      <c r="M590" s="541"/>
    </row>
    <row r="591" spans="1:13" s="19" customFormat="1" ht="27" customHeight="1" hidden="1">
      <c r="A591" s="130"/>
      <c r="B591" s="58"/>
      <c r="C591" s="60"/>
      <c r="D591" s="117"/>
      <c r="E591" s="121" t="s">
        <v>755</v>
      </c>
      <c r="F591" s="18"/>
      <c r="G591" s="514"/>
      <c r="H591" s="498"/>
      <c r="I591" s="131"/>
      <c r="K591" s="541"/>
      <c r="L591" s="541"/>
      <c r="M591" s="541"/>
    </row>
    <row r="592" spans="1:13" ht="27" customHeight="1" hidden="1">
      <c r="A592" s="130">
        <v>2921</v>
      </c>
      <c r="B592" s="64" t="s">
        <v>930</v>
      </c>
      <c r="C592" s="62">
        <v>2</v>
      </c>
      <c r="D592" s="118">
        <v>1</v>
      </c>
      <c r="E592" s="121" t="s">
        <v>933</v>
      </c>
      <c r="F592" s="23" t="s">
        <v>527</v>
      </c>
      <c r="G592" s="507">
        <f>H592+I592</f>
        <v>0</v>
      </c>
      <c r="H592" s="502">
        <f>H594+H595</f>
        <v>0</v>
      </c>
      <c r="I592" s="132"/>
      <c r="K592" s="541"/>
      <c r="L592" s="541"/>
      <c r="M592" s="541"/>
    </row>
    <row r="593" spans="1:13" ht="27" customHeight="1" hidden="1">
      <c r="A593" s="130"/>
      <c r="B593" s="61"/>
      <c r="C593" s="62"/>
      <c r="D593" s="118"/>
      <c r="E593" s="121" t="s">
        <v>850</v>
      </c>
      <c r="F593" s="20"/>
      <c r="G593" s="507"/>
      <c r="H593" s="502"/>
      <c r="I593" s="132"/>
      <c r="K593" s="541"/>
      <c r="L593" s="541"/>
      <c r="M593" s="541"/>
    </row>
    <row r="594" spans="1:13" ht="27" customHeight="1" hidden="1">
      <c r="A594" s="130"/>
      <c r="B594" s="61"/>
      <c r="C594" s="62"/>
      <c r="D594" s="118"/>
      <c r="E594" s="121" t="s">
        <v>399</v>
      </c>
      <c r="F594" s="20"/>
      <c r="G594" s="507">
        <f>H594+I594</f>
        <v>0</v>
      </c>
      <c r="H594" s="502">
        <v>0</v>
      </c>
      <c r="I594" s="132"/>
      <c r="K594" s="541"/>
      <c r="L594" s="541"/>
      <c r="M594" s="541"/>
    </row>
    <row r="595" spans="1:13" ht="27" customHeight="1" hidden="1">
      <c r="A595" s="130"/>
      <c r="B595" s="61"/>
      <c r="C595" s="62"/>
      <c r="D595" s="118"/>
      <c r="E595" s="121" t="s">
        <v>852</v>
      </c>
      <c r="F595" s="20"/>
      <c r="G595" s="146"/>
      <c r="H595" s="142"/>
      <c r="I595" s="132"/>
      <c r="K595" s="541"/>
      <c r="L595" s="541"/>
      <c r="M595" s="541"/>
    </row>
    <row r="596" spans="1:13" ht="27" customHeight="1" hidden="1">
      <c r="A596" s="130">
        <v>2922</v>
      </c>
      <c r="B596" s="64" t="s">
        <v>930</v>
      </c>
      <c r="C596" s="62">
        <v>2</v>
      </c>
      <c r="D596" s="118">
        <v>2</v>
      </c>
      <c r="E596" s="121" t="s">
        <v>934</v>
      </c>
      <c r="F596" s="23" t="s">
        <v>528</v>
      </c>
      <c r="G596" s="146"/>
      <c r="H596" s="142"/>
      <c r="I596" s="132"/>
      <c r="K596" s="541"/>
      <c r="L596" s="541"/>
      <c r="M596" s="541"/>
    </row>
    <row r="597" spans="1:13" ht="27" customHeight="1" hidden="1">
      <c r="A597" s="130"/>
      <c r="B597" s="61"/>
      <c r="C597" s="62"/>
      <c r="D597" s="118"/>
      <c r="E597" s="121" t="s">
        <v>850</v>
      </c>
      <c r="F597" s="20"/>
      <c r="G597" s="146"/>
      <c r="H597" s="142"/>
      <c r="I597" s="132"/>
      <c r="K597" s="541"/>
      <c r="L597" s="541"/>
      <c r="M597" s="541"/>
    </row>
    <row r="598" spans="1:13" ht="27" customHeight="1" hidden="1">
      <c r="A598" s="130"/>
      <c r="B598" s="61"/>
      <c r="C598" s="62"/>
      <c r="D598" s="118"/>
      <c r="E598" s="121" t="s">
        <v>852</v>
      </c>
      <c r="F598" s="20"/>
      <c r="G598" s="146"/>
      <c r="H598" s="142"/>
      <c r="I598" s="132"/>
      <c r="K598" s="541"/>
      <c r="L598" s="541"/>
      <c r="M598" s="541"/>
    </row>
    <row r="599" spans="1:13" ht="27" customHeight="1" hidden="1">
      <c r="A599" s="130"/>
      <c r="B599" s="61"/>
      <c r="C599" s="62"/>
      <c r="D599" s="118"/>
      <c r="E599" s="121" t="s">
        <v>852</v>
      </c>
      <c r="F599" s="20"/>
      <c r="G599" s="146"/>
      <c r="H599" s="142"/>
      <c r="I599" s="132"/>
      <c r="K599" s="541"/>
      <c r="L599" s="541"/>
      <c r="M599" s="541"/>
    </row>
    <row r="600" spans="1:13" ht="27" customHeight="1" hidden="1">
      <c r="A600" s="130">
        <v>2930</v>
      </c>
      <c r="B600" s="63" t="s">
        <v>930</v>
      </c>
      <c r="C600" s="60">
        <v>3</v>
      </c>
      <c r="D600" s="117">
        <v>0</v>
      </c>
      <c r="E600" s="122" t="s">
        <v>935</v>
      </c>
      <c r="F600" s="18" t="s">
        <v>529</v>
      </c>
      <c r="G600" s="146"/>
      <c r="H600" s="142"/>
      <c r="I600" s="132"/>
      <c r="K600" s="541"/>
      <c r="L600" s="541"/>
      <c r="M600" s="541"/>
    </row>
    <row r="601" spans="1:13" s="19" customFormat="1" ht="27" customHeight="1" hidden="1">
      <c r="A601" s="130"/>
      <c r="B601" s="58"/>
      <c r="C601" s="60"/>
      <c r="D601" s="117"/>
      <c r="E601" s="121" t="s">
        <v>755</v>
      </c>
      <c r="F601" s="18"/>
      <c r="G601" s="145"/>
      <c r="H601" s="141"/>
      <c r="I601" s="131"/>
      <c r="K601" s="541"/>
      <c r="L601" s="541"/>
      <c r="M601" s="541"/>
    </row>
    <row r="602" spans="1:13" ht="27" customHeight="1" hidden="1">
      <c r="A602" s="130">
        <v>2931</v>
      </c>
      <c r="B602" s="64" t="s">
        <v>930</v>
      </c>
      <c r="C602" s="62">
        <v>3</v>
      </c>
      <c r="D602" s="118">
        <v>1</v>
      </c>
      <c r="E602" s="121" t="s">
        <v>936</v>
      </c>
      <c r="F602" s="23" t="s">
        <v>530</v>
      </c>
      <c r="G602" s="146"/>
      <c r="H602" s="142"/>
      <c r="I602" s="132"/>
      <c r="K602" s="541"/>
      <c r="L602" s="541"/>
      <c r="M602" s="541"/>
    </row>
    <row r="603" spans="1:13" ht="27" customHeight="1" hidden="1">
      <c r="A603" s="130"/>
      <c r="B603" s="61"/>
      <c r="C603" s="62"/>
      <c r="D603" s="118"/>
      <c r="E603" s="121" t="s">
        <v>850</v>
      </c>
      <c r="F603" s="20"/>
      <c r="G603" s="146"/>
      <c r="H603" s="142"/>
      <c r="I603" s="132"/>
      <c r="K603" s="541"/>
      <c r="L603" s="541"/>
      <c r="M603" s="541"/>
    </row>
    <row r="604" spans="1:13" ht="27" customHeight="1" hidden="1">
      <c r="A604" s="130"/>
      <c r="B604" s="61"/>
      <c r="C604" s="62"/>
      <c r="D604" s="118"/>
      <c r="E604" s="121" t="s">
        <v>852</v>
      </c>
      <c r="F604" s="20"/>
      <c r="G604" s="146"/>
      <c r="H604" s="142"/>
      <c r="I604" s="132"/>
      <c r="K604" s="541"/>
      <c r="L604" s="541"/>
      <c r="M604" s="541"/>
    </row>
    <row r="605" spans="1:13" ht="27" customHeight="1" hidden="1">
      <c r="A605" s="130"/>
      <c r="B605" s="61"/>
      <c r="C605" s="62"/>
      <c r="D605" s="118"/>
      <c r="E605" s="121" t="s">
        <v>852</v>
      </c>
      <c r="F605" s="20"/>
      <c r="G605" s="146"/>
      <c r="H605" s="142"/>
      <c r="I605" s="132"/>
      <c r="K605" s="541"/>
      <c r="L605" s="541"/>
      <c r="M605" s="541"/>
    </row>
    <row r="606" spans="1:13" ht="27" customHeight="1" hidden="1">
      <c r="A606" s="130">
        <v>2932</v>
      </c>
      <c r="B606" s="64" t="s">
        <v>930</v>
      </c>
      <c r="C606" s="62">
        <v>3</v>
      </c>
      <c r="D606" s="118">
        <v>2</v>
      </c>
      <c r="E606" s="121" t="s">
        <v>937</v>
      </c>
      <c r="F606" s="23"/>
      <c r="G606" s="146"/>
      <c r="H606" s="142"/>
      <c r="I606" s="132"/>
      <c r="K606" s="541"/>
      <c r="L606" s="541"/>
      <c r="M606" s="541"/>
    </row>
    <row r="607" spans="1:13" ht="27" customHeight="1" hidden="1">
      <c r="A607" s="130"/>
      <c r="B607" s="61"/>
      <c r="C607" s="62"/>
      <c r="D607" s="118"/>
      <c r="E607" s="121" t="s">
        <v>850</v>
      </c>
      <c r="F607" s="20"/>
      <c r="G607" s="146"/>
      <c r="H607" s="142"/>
      <c r="I607" s="132"/>
      <c r="K607" s="541"/>
      <c r="L607" s="541"/>
      <c r="M607" s="541"/>
    </row>
    <row r="608" spans="1:13" ht="27" customHeight="1" hidden="1">
      <c r="A608" s="130"/>
      <c r="B608" s="61"/>
      <c r="C608" s="62"/>
      <c r="D608" s="118"/>
      <c r="E608" s="121" t="s">
        <v>852</v>
      </c>
      <c r="F608" s="20"/>
      <c r="G608" s="146"/>
      <c r="H608" s="142"/>
      <c r="I608" s="132"/>
      <c r="K608" s="541"/>
      <c r="L608" s="541"/>
      <c r="M608" s="541"/>
    </row>
    <row r="609" spans="1:13" ht="27" customHeight="1" hidden="1">
      <c r="A609" s="130"/>
      <c r="B609" s="61"/>
      <c r="C609" s="62"/>
      <c r="D609" s="118"/>
      <c r="E609" s="121" t="s">
        <v>852</v>
      </c>
      <c r="F609" s="20"/>
      <c r="G609" s="146"/>
      <c r="H609" s="142"/>
      <c r="I609" s="132"/>
      <c r="K609" s="541"/>
      <c r="L609" s="541"/>
      <c r="M609" s="541"/>
    </row>
    <row r="610" spans="1:13" ht="27" customHeight="1" hidden="1">
      <c r="A610" s="130">
        <v>2940</v>
      </c>
      <c r="B610" s="63" t="s">
        <v>930</v>
      </c>
      <c r="C610" s="60">
        <v>4</v>
      </c>
      <c r="D610" s="117">
        <v>0</v>
      </c>
      <c r="E610" s="122" t="s">
        <v>531</v>
      </c>
      <c r="F610" s="18" t="s">
        <v>532</v>
      </c>
      <c r="G610" s="146"/>
      <c r="H610" s="142"/>
      <c r="I610" s="132"/>
      <c r="K610" s="541"/>
      <c r="L610" s="541"/>
      <c r="M610" s="541"/>
    </row>
    <row r="611" spans="1:13" s="19" customFormat="1" ht="27" customHeight="1" hidden="1">
      <c r="A611" s="130"/>
      <c r="B611" s="58"/>
      <c r="C611" s="60"/>
      <c r="D611" s="117"/>
      <c r="E611" s="121" t="s">
        <v>755</v>
      </c>
      <c r="F611" s="18"/>
      <c r="G611" s="145"/>
      <c r="H611" s="141"/>
      <c r="I611" s="131"/>
      <c r="K611" s="541"/>
      <c r="L611" s="541"/>
      <c r="M611" s="541"/>
    </row>
    <row r="612" spans="1:13" ht="27" customHeight="1" hidden="1">
      <c r="A612" s="130">
        <v>2941</v>
      </c>
      <c r="B612" s="64" t="s">
        <v>930</v>
      </c>
      <c r="C612" s="62">
        <v>4</v>
      </c>
      <c r="D612" s="118">
        <v>1</v>
      </c>
      <c r="E612" s="121" t="s">
        <v>938</v>
      </c>
      <c r="F612" s="23" t="s">
        <v>533</v>
      </c>
      <c r="G612" s="146"/>
      <c r="H612" s="142"/>
      <c r="I612" s="132"/>
      <c r="K612" s="541"/>
      <c r="L612" s="541"/>
      <c r="M612" s="541"/>
    </row>
    <row r="613" spans="1:13" ht="27" customHeight="1" hidden="1">
      <c r="A613" s="130"/>
      <c r="B613" s="61"/>
      <c r="C613" s="62"/>
      <c r="D613" s="118"/>
      <c r="E613" s="121" t="s">
        <v>850</v>
      </c>
      <c r="F613" s="20"/>
      <c r="G613" s="146"/>
      <c r="H613" s="142"/>
      <c r="I613" s="132"/>
      <c r="K613" s="541"/>
      <c r="L613" s="541"/>
      <c r="M613" s="541"/>
    </row>
    <row r="614" spans="1:13" ht="27" customHeight="1" hidden="1">
      <c r="A614" s="130"/>
      <c r="B614" s="61"/>
      <c r="C614" s="62"/>
      <c r="D614" s="118"/>
      <c r="E614" s="121" t="s">
        <v>852</v>
      </c>
      <c r="F614" s="20"/>
      <c r="G614" s="146"/>
      <c r="H614" s="142"/>
      <c r="I614" s="132"/>
      <c r="K614" s="541"/>
      <c r="L614" s="541"/>
      <c r="M614" s="541"/>
    </row>
    <row r="615" spans="1:13" ht="27" customHeight="1" hidden="1">
      <c r="A615" s="130"/>
      <c r="B615" s="61"/>
      <c r="C615" s="62"/>
      <c r="D615" s="118"/>
      <c r="E615" s="121" t="s">
        <v>852</v>
      </c>
      <c r="F615" s="20"/>
      <c r="G615" s="146"/>
      <c r="H615" s="142"/>
      <c r="I615" s="132"/>
      <c r="K615" s="541"/>
      <c r="L615" s="541"/>
      <c r="M615" s="541"/>
    </row>
    <row r="616" spans="1:13" ht="27" customHeight="1" hidden="1">
      <c r="A616" s="130">
        <v>2942</v>
      </c>
      <c r="B616" s="64" t="s">
        <v>930</v>
      </c>
      <c r="C616" s="62">
        <v>4</v>
      </c>
      <c r="D616" s="118">
        <v>2</v>
      </c>
      <c r="E616" s="121" t="s">
        <v>939</v>
      </c>
      <c r="F616" s="23" t="s">
        <v>534</v>
      </c>
      <c r="G616" s="146"/>
      <c r="H616" s="142"/>
      <c r="I616" s="132"/>
      <c r="K616" s="541"/>
      <c r="L616" s="541"/>
      <c r="M616" s="541"/>
    </row>
    <row r="617" spans="1:13" ht="27" customHeight="1" hidden="1">
      <c r="A617" s="130"/>
      <c r="B617" s="61"/>
      <c r="C617" s="62"/>
      <c r="D617" s="118"/>
      <c r="E617" s="121" t="s">
        <v>850</v>
      </c>
      <c r="F617" s="20"/>
      <c r="G617" s="146"/>
      <c r="H617" s="142"/>
      <c r="I617" s="132"/>
      <c r="K617" s="541"/>
      <c r="L617" s="541"/>
      <c r="M617" s="541"/>
    </row>
    <row r="618" spans="1:13" ht="27" customHeight="1" hidden="1">
      <c r="A618" s="130"/>
      <c r="B618" s="61"/>
      <c r="C618" s="62"/>
      <c r="D618" s="118"/>
      <c r="E618" s="121" t="s">
        <v>852</v>
      </c>
      <c r="F618" s="20"/>
      <c r="G618" s="146"/>
      <c r="H618" s="142"/>
      <c r="I618" s="132"/>
      <c r="K618" s="541"/>
      <c r="L618" s="541"/>
      <c r="M618" s="541"/>
    </row>
    <row r="619" spans="1:13" ht="27" customHeight="1" hidden="1">
      <c r="A619" s="130"/>
      <c r="B619" s="61"/>
      <c r="C619" s="62"/>
      <c r="D619" s="118"/>
      <c r="E619" s="121" t="s">
        <v>852</v>
      </c>
      <c r="F619" s="20"/>
      <c r="G619" s="146"/>
      <c r="H619" s="142"/>
      <c r="I619" s="132"/>
      <c r="K619" s="541"/>
      <c r="L619" s="541"/>
      <c r="M619" s="541"/>
    </row>
    <row r="620" spans="1:13" ht="27" customHeight="1">
      <c r="A620" s="130">
        <v>2950</v>
      </c>
      <c r="B620" s="63" t="s">
        <v>930</v>
      </c>
      <c r="C620" s="60">
        <v>5</v>
      </c>
      <c r="D620" s="117">
        <v>0</v>
      </c>
      <c r="E620" s="122" t="s">
        <v>535</v>
      </c>
      <c r="F620" s="18" t="s">
        <v>536</v>
      </c>
      <c r="G620" s="146">
        <f>H620+I620</f>
        <v>70957.8</v>
      </c>
      <c r="H620" s="142">
        <f>H622</f>
        <v>70957.8</v>
      </c>
      <c r="I620" s="132">
        <f>I622</f>
        <v>0</v>
      </c>
      <c r="K620" s="541"/>
      <c r="L620" s="541"/>
      <c r="M620" s="541"/>
    </row>
    <row r="621" spans="1:13" s="19" customFormat="1" ht="27" customHeight="1">
      <c r="A621" s="130"/>
      <c r="B621" s="58"/>
      <c r="C621" s="60"/>
      <c r="D621" s="117"/>
      <c r="E621" s="121" t="s">
        <v>755</v>
      </c>
      <c r="F621" s="18"/>
      <c r="G621" s="145"/>
      <c r="H621" s="141"/>
      <c r="I621" s="131"/>
      <c r="K621" s="541"/>
      <c r="L621" s="541"/>
      <c r="M621" s="541"/>
    </row>
    <row r="622" spans="1:13" ht="27" customHeight="1">
      <c r="A622" s="130">
        <v>2951</v>
      </c>
      <c r="B622" s="64" t="s">
        <v>930</v>
      </c>
      <c r="C622" s="62">
        <v>5</v>
      </c>
      <c r="D622" s="118">
        <v>1</v>
      </c>
      <c r="E622" s="121" t="s">
        <v>940</v>
      </c>
      <c r="F622" s="18"/>
      <c r="G622" s="146">
        <f>H622+I622</f>
        <v>70957.8</v>
      </c>
      <c r="H622" s="142">
        <f>H624+H625</f>
        <v>70957.8</v>
      </c>
      <c r="I622" s="132"/>
      <c r="K622" s="541"/>
      <c r="L622" s="541"/>
      <c r="M622" s="541"/>
    </row>
    <row r="623" spans="1:13" ht="27" customHeight="1">
      <c r="A623" s="130"/>
      <c r="B623" s="61"/>
      <c r="C623" s="62"/>
      <c r="D623" s="118"/>
      <c r="E623" s="121" t="s">
        <v>850</v>
      </c>
      <c r="F623" s="20"/>
      <c r="G623" s="146"/>
      <c r="H623" s="142"/>
      <c r="I623" s="132"/>
      <c r="K623" s="541"/>
      <c r="L623" s="541"/>
      <c r="M623" s="541"/>
    </row>
    <row r="624" spans="1:13" ht="27" customHeight="1">
      <c r="A624" s="130"/>
      <c r="B624" s="61"/>
      <c r="C624" s="62"/>
      <c r="D624" s="118"/>
      <c r="E624" s="121" t="s">
        <v>412</v>
      </c>
      <c r="F624" s="20"/>
      <c r="G624" s="146">
        <f>H624+I624</f>
        <v>70957.8</v>
      </c>
      <c r="H624" s="142">
        <f>67207.8+3750</f>
        <v>70957.8</v>
      </c>
      <c r="I624" s="132"/>
      <c r="K624" s="541"/>
      <c r="L624" s="541"/>
      <c r="M624" s="541"/>
    </row>
    <row r="625" spans="1:13" ht="27" customHeight="1" hidden="1">
      <c r="A625" s="130"/>
      <c r="B625" s="61"/>
      <c r="C625" s="62"/>
      <c r="D625" s="118"/>
      <c r="E625" s="121" t="s">
        <v>852</v>
      </c>
      <c r="F625" s="20"/>
      <c r="G625" s="146"/>
      <c r="H625" s="142"/>
      <c r="I625" s="132"/>
      <c r="K625" s="541"/>
      <c r="L625" s="541"/>
      <c r="M625" s="541"/>
    </row>
    <row r="626" spans="1:13" ht="27" customHeight="1" hidden="1">
      <c r="A626" s="130">
        <v>2952</v>
      </c>
      <c r="B626" s="64" t="s">
        <v>930</v>
      </c>
      <c r="C626" s="62">
        <v>5</v>
      </c>
      <c r="D626" s="118">
        <v>2</v>
      </c>
      <c r="E626" s="121" t="s">
        <v>941</v>
      </c>
      <c r="F626" s="23" t="s">
        <v>537</v>
      </c>
      <c r="G626" s="146"/>
      <c r="H626" s="142"/>
      <c r="I626" s="132"/>
      <c r="K626" s="541"/>
      <c r="L626" s="541"/>
      <c r="M626" s="541"/>
    </row>
    <row r="627" spans="1:13" ht="27" customHeight="1" hidden="1">
      <c r="A627" s="130"/>
      <c r="B627" s="61"/>
      <c r="C627" s="62"/>
      <c r="D627" s="118"/>
      <c r="E627" s="121" t="s">
        <v>850</v>
      </c>
      <c r="F627" s="20"/>
      <c r="G627" s="146"/>
      <c r="H627" s="142"/>
      <c r="I627" s="132"/>
      <c r="K627" s="541"/>
      <c r="L627" s="541"/>
      <c r="M627" s="541"/>
    </row>
    <row r="628" spans="1:13" ht="27" customHeight="1" hidden="1">
      <c r="A628" s="130"/>
      <c r="B628" s="61"/>
      <c r="C628" s="62"/>
      <c r="D628" s="118"/>
      <c r="E628" s="121" t="s">
        <v>852</v>
      </c>
      <c r="F628" s="20"/>
      <c r="G628" s="146"/>
      <c r="H628" s="142"/>
      <c r="I628" s="132"/>
      <c r="K628" s="541"/>
      <c r="L628" s="541"/>
      <c r="M628" s="541"/>
    </row>
    <row r="629" spans="1:13" ht="27" customHeight="1" hidden="1">
      <c r="A629" s="130"/>
      <c r="B629" s="61"/>
      <c r="C629" s="62"/>
      <c r="D629" s="118"/>
      <c r="E629" s="121" t="s">
        <v>852</v>
      </c>
      <c r="F629" s="20"/>
      <c r="G629" s="146"/>
      <c r="H629" s="142"/>
      <c r="I629" s="132"/>
      <c r="K629" s="541"/>
      <c r="L629" s="541"/>
      <c r="M629" s="541"/>
    </row>
    <row r="630" spans="1:13" ht="27" customHeight="1" hidden="1">
      <c r="A630" s="130">
        <v>2960</v>
      </c>
      <c r="B630" s="63" t="s">
        <v>930</v>
      </c>
      <c r="C630" s="60">
        <v>6</v>
      </c>
      <c r="D630" s="117">
        <v>0</v>
      </c>
      <c r="E630" s="122" t="s">
        <v>538</v>
      </c>
      <c r="F630" s="18" t="s">
        <v>539</v>
      </c>
      <c r="G630" s="146"/>
      <c r="H630" s="142"/>
      <c r="I630" s="132"/>
      <c r="K630" s="541"/>
      <c r="L630" s="541"/>
      <c r="M630" s="541"/>
    </row>
    <row r="631" spans="1:13" s="19" customFormat="1" ht="27" customHeight="1" hidden="1">
      <c r="A631" s="130"/>
      <c r="B631" s="58"/>
      <c r="C631" s="60"/>
      <c r="D631" s="117"/>
      <c r="E631" s="121" t="s">
        <v>755</v>
      </c>
      <c r="F631" s="18"/>
      <c r="G631" s="145"/>
      <c r="H631" s="141"/>
      <c r="I631" s="131"/>
      <c r="K631" s="541"/>
      <c r="L631" s="541"/>
      <c r="M631" s="541"/>
    </row>
    <row r="632" spans="1:13" ht="27" customHeight="1" hidden="1">
      <c r="A632" s="130">
        <v>2961</v>
      </c>
      <c r="B632" s="64" t="s">
        <v>930</v>
      </c>
      <c r="C632" s="62">
        <v>6</v>
      </c>
      <c r="D632" s="118">
        <v>1</v>
      </c>
      <c r="E632" s="121" t="s">
        <v>538</v>
      </c>
      <c r="F632" s="23" t="s">
        <v>540</v>
      </c>
      <c r="G632" s="146"/>
      <c r="H632" s="142"/>
      <c r="I632" s="132"/>
      <c r="K632" s="541"/>
      <c r="L632" s="541"/>
      <c r="M632" s="541"/>
    </row>
    <row r="633" spans="1:13" ht="27" customHeight="1" hidden="1">
      <c r="A633" s="130"/>
      <c r="B633" s="61"/>
      <c r="C633" s="62"/>
      <c r="D633" s="118"/>
      <c r="E633" s="121" t="s">
        <v>850</v>
      </c>
      <c r="F633" s="20"/>
      <c r="G633" s="146"/>
      <c r="H633" s="142"/>
      <c r="I633" s="132"/>
      <c r="K633" s="541"/>
      <c r="L633" s="541"/>
      <c r="M633" s="541"/>
    </row>
    <row r="634" spans="1:13" ht="27" customHeight="1" hidden="1">
      <c r="A634" s="130"/>
      <c r="B634" s="61"/>
      <c r="C634" s="62"/>
      <c r="D634" s="118"/>
      <c r="E634" s="121" t="s">
        <v>852</v>
      </c>
      <c r="F634" s="20"/>
      <c r="G634" s="146"/>
      <c r="H634" s="142"/>
      <c r="I634" s="132"/>
      <c r="K634" s="541"/>
      <c r="L634" s="541"/>
      <c r="M634" s="541"/>
    </row>
    <row r="635" spans="1:13" ht="27" customHeight="1" hidden="1">
      <c r="A635" s="130"/>
      <c r="B635" s="61"/>
      <c r="C635" s="62"/>
      <c r="D635" s="118"/>
      <c r="E635" s="121" t="s">
        <v>852</v>
      </c>
      <c r="F635" s="20"/>
      <c r="G635" s="146"/>
      <c r="H635" s="142"/>
      <c r="I635" s="132"/>
      <c r="K635" s="541"/>
      <c r="L635" s="541"/>
      <c r="M635" s="541"/>
    </row>
    <row r="636" spans="1:13" ht="27" customHeight="1" hidden="1">
      <c r="A636" s="130">
        <v>2970</v>
      </c>
      <c r="B636" s="63" t="s">
        <v>930</v>
      </c>
      <c r="C636" s="60">
        <v>7</v>
      </c>
      <c r="D636" s="117">
        <v>0</v>
      </c>
      <c r="E636" s="122" t="s">
        <v>541</v>
      </c>
      <c r="F636" s="18" t="s">
        <v>542</v>
      </c>
      <c r="G636" s="146"/>
      <c r="H636" s="142"/>
      <c r="I636" s="132"/>
      <c r="K636" s="541"/>
      <c r="L636" s="541"/>
      <c r="M636" s="541"/>
    </row>
    <row r="637" spans="1:13" s="19" customFormat="1" ht="27" customHeight="1" hidden="1">
      <c r="A637" s="130"/>
      <c r="B637" s="58"/>
      <c r="C637" s="60"/>
      <c r="D637" s="117"/>
      <c r="E637" s="121" t="s">
        <v>755</v>
      </c>
      <c r="F637" s="18"/>
      <c r="G637" s="145"/>
      <c r="H637" s="141"/>
      <c r="I637" s="131"/>
      <c r="K637" s="541"/>
      <c r="L637" s="541"/>
      <c r="M637" s="541"/>
    </row>
    <row r="638" spans="1:13" ht="27" customHeight="1" hidden="1">
      <c r="A638" s="130">
        <v>2971</v>
      </c>
      <c r="B638" s="64" t="s">
        <v>930</v>
      </c>
      <c r="C638" s="62">
        <v>7</v>
      </c>
      <c r="D638" s="118">
        <v>1</v>
      </c>
      <c r="E638" s="121" t="s">
        <v>541</v>
      </c>
      <c r="F638" s="23" t="s">
        <v>542</v>
      </c>
      <c r="G638" s="146"/>
      <c r="H638" s="142"/>
      <c r="I638" s="132"/>
      <c r="K638" s="541"/>
      <c r="L638" s="541"/>
      <c r="M638" s="541"/>
    </row>
    <row r="639" spans="1:13" ht="27" customHeight="1" hidden="1">
      <c r="A639" s="130"/>
      <c r="B639" s="61"/>
      <c r="C639" s="62"/>
      <c r="D639" s="118"/>
      <c r="E639" s="121" t="s">
        <v>850</v>
      </c>
      <c r="F639" s="20"/>
      <c r="G639" s="146"/>
      <c r="H639" s="142"/>
      <c r="I639" s="132"/>
      <c r="K639" s="541"/>
      <c r="L639" s="541"/>
      <c r="M639" s="541"/>
    </row>
    <row r="640" spans="1:13" ht="27" customHeight="1" hidden="1">
      <c r="A640" s="130"/>
      <c r="B640" s="61"/>
      <c r="C640" s="62"/>
      <c r="D640" s="118"/>
      <c r="E640" s="121" t="s">
        <v>852</v>
      </c>
      <c r="F640" s="20"/>
      <c r="G640" s="146"/>
      <c r="H640" s="142"/>
      <c r="I640" s="132"/>
      <c r="K640" s="541"/>
      <c r="L640" s="541"/>
      <c r="M640" s="541"/>
    </row>
    <row r="641" spans="1:13" ht="27" customHeight="1" hidden="1">
      <c r="A641" s="130"/>
      <c r="B641" s="61"/>
      <c r="C641" s="62"/>
      <c r="D641" s="118"/>
      <c r="E641" s="121" t="s">
        <v>852</v>
      </c>
      <c r="F641" s="20"/>
      <c r="G641" s="146"/>
      <c r="H641" s="142"/>
      <c r="I641" s="132"/>
      <c r="K641" s="541"/>
      <c r="L641" s="541"/>
      <c r="M641" s="541"/>
    </row>
    <row r="642" spans="1:13" ht="27" customHeight="1" hidden="1">
      <c r="A642" s="130">
        <v>2980</v>
      </c>
      <c r="B642" s="63" t="s">
        <v>930</v>
      </c>
      <c r="C642" s="60">
        <v>8</v>
      </c>
      <c r="D642" s="117">
        <v>0</v>
      </c>
      <c r="E642" s="122" t="s">
        <v>543</v>
      </c>
      <c r="F642" s="18" t="s">
        <v>544</v>
      </c>
      <c r="G642" s="146"/>
      <c r="H642" s="142"/>
      <c r="I642" s="132"/>
      <c r="K642" s="541"/>
      <c r="L642" s="541"/>
      <c r="M642" s="541"/>
    </row>
    <row r="643" spans="1:13" s="19" customFormat="1" ht="27" customHeight="1" hidden="1">
      <c r="A643" s="130"/>
      <c r="B643" s="58"/>
      <c r="C643" s="60"/>
      <c r="D643" s="117"/>
      <c r="E643" s="121" t="s">
        <v>755</v>
      </c>
      <c r="F643" s="18"/>
      <c r="G643" s="145"/>
      <c r="H643" s="141"/>
      <c r="I643" s="131"/>
      <c r="K643" s="541"/>
      <c r="L643" s="541"/>
      <c r="M643" s="541"/>
    </row>
    <row r="644" spans="1:13" ht="27" customHeight="1" hidden="1">
      <c r="A644" s="130">
        <v>2981</v>
      </c>
      <c r="B644" s="64" t="s">
        <v>930</v>
      </c>
      <c r="C644" s="62">
        <v>8</v>
      </c>
      <c r="D644" s="118">
        <v>1</v>
      </c>
      <c r="E644" s="121" t="s">
        <v>543</v>
      </c>
      <c r="F644" s="23" t="s">
        <v>545</v>
      </c>
      <c r="G644" s="146"/>
      <c r="H644" s="142"/>
      <c r="I644" s="132"/>
      <c r="K644" s="541"/>
      <c r="L644" s="541"/>
      <c r="M644" s="541"/>
    </row>
    <row r="645" spans="1:13" ht="27" customHeight="1" hidden="1">
      <c r="A645" s="130"/>
      <c r="B645" s="61"/>
      <c r="C645" s="62"/>
      <c r="D645" s="118"/>
      <c r="E645" s="121" t="s">
        <v>850</v>
      </c>
      <c r="F645" s="20"/>
      <c r="G645" s="146"/>
      <c r="H645" s="142"/>
      <c r="I645" s="132"/>
      <c r="K645" s="541"/>
      <c r="L645" s="541"/>
      <c r="M645" s="541"/>
    </row>
    <row r="646" spans="1:13" ht="27" customHeight="1" hidden="1">
      <c r="A646" s="130"/>
      <c r="B646" s="61"/>
      <c r="C646" s="62"/>
      <c r="D646" s="118"/>
      <c r="E646" s="121" t="s">
        <v>852</v>
      </c>
      <c r="F646" s="20"/>
      <c r="G646" s="146"/>
      <c r="H646" s="142"/>
      <c r="I646" s="132"/>
      <c r="K646" s="541"/>
      <c r="L646" s="541"/>
      <c r="M646" s="541"/>
    </row>
    <row r="647" spans="1:13" ht="27" customHeight="1" hidden="1">
      <c r="A647" s="130"/>
      <c r="B647" s="61"/>
      <c r="C647" s="62"/>
      <c r="D647" s="118"/>
      <c r="E647" s="121" t="s">
        <v>852</v>
      </c>
      <c r="F647" s="20"/>
      <c r="G647" s="146"/>
      <c r="H647" s="142"/>
      <c r="I647" s="132"/>
      <c r="K647" s="541"/>
      <c r="L647" s="541"/>
      <c r="M647" s="541"/>
    </row>
    <row r="648" spans="1:13" ht="27" customHeight="1">
      <c r="A648" s="130"/>
      <c r="B648" s="61"/>
      <c r="C648" s="62"/>
      <c r="D648" s="118"/>
      <c r="E648" s="121" t="s">
        <v>1038</v>
      </c>
      <c r="F648" s="20"/>
      <c r="G648" s="146"/>
      <c r="H648" s="142"/>
      <c r="I648" s="569"/>
      <c r="K648" s="541"/>
      <c r="L648" s="541"/>
      <c r="M648" s="541"/>
    </row>
    <row r="649" spans="1:13" s="161" customFormat="1" ht="33.75" customHeight="1">
      <c r="A649" s="156">
        <v>3000</v>
      </c>
      <c r="B649" s="63" t="s">
        <v>943</v>
      </c>
      <c r="C649" s="60">
        <v>0</v>
      </c>
      <c r="D649" s="117">
        <v>0</v>
      </c>
      <c r="E649" s="165" t="s">
        <v>600</v>
      </c>
      <c r="F649" s="157" t="s">
        <v>546</v>
      </c>
      <c r="G649" s="508">
        <f>H649+I649</f>
        <v>17565</v>
      </c>
      <c r="H649" s="503">
        <f>H651+H661+H667+H670+H676+H682+H688+H694+H698</f>
        <v>17565</v>
      </c>
      <c r="I649" s="503">
        <f>I651+I661+I667+I670+I676+I682+I688+I694+I698</f>
        <v>0</v>
      </c>
      <c r="K649" s="541"/>
      <c r="L649" s="541"/>
      <c r="M649" s="541"/>
    </row>
    <row r="650" spans="1:13" ht="27" customHeight="1" hidden="1">
      <c r="A650" s="128"/>
      <c r="B650" s="58"/>
      <c r="C650" s="59"/>
      <c r="D650" s="116"/>
      <c r="E650" s="121" t="s">
        <v>754</v>
      </c>
      <c r="F650" s="17"/>
      <c r="G650" s="144"/>
      <c r="H650" s="140"/>
      <c r="I650" s="129"/>
      <c r="K650" s="541"/>
      <c r="L650" s="541"/>
      <c r="M650" s="541"/>
    </row>
    <row r="651" spans="1:13" ht="27" customHeight="1" hidden="1">
      <c r="A651" s="130">
        <v>3010</v>
      </c>
      <c r="B651" s="63" t="s">
        <v>943</v>
      </c>
      <c r="C651" s="60">
        <v>1</v>
      </c>
      <c r="D651" s="117">
        <v>0</v>
      </c>
      <c r="E651" s="122" t="s">
        <v>942</v>
      </c>
      <c r="F651" s="18" t="s">
        <v>547</v>
      </c>
      <c r="G651" s="146"/>
      <c r="H651" s="142"/>
      <c r="I651" s="132"/>
      <c r="K651" s="541"/>
      <c r="L651" s="541"/>
      <c r="M651" s="541"/>
    </row>
    <row r="652" spans="1:13" s="19" customFormat="1" ht="27" customHeight="1" hidden="1">
      <c r="A652" s="130"/>
      <c r="B652" s="58"/>
      <c r="C652" s="60"/>
      <c r="D652" s="117"/>
      <c r="E652" s="121" t="s">
        <v>755</v>
      </c>
      <c r="F652" s="18"/>
      <c r="G652" s="145"/>
      <c r="H652" s="141"/>
      <c r="I652" s="131"/>
      <c r="K652" s="541"/>
      <c r="L652" s="541"/>
      <c r="M652" s="541"/>
    </row>
    <row r="653" spans="1:13" ht="27" customHeight="1" hidden="1">
      <c r="A653" s="130">
        <v>3011</v>
      </c>
      <c r="B653" s="64" t="s">
        <v>943</v>
      </c>
      <c r="C653" s="62">
        <v>1</v>
      </c>
      <c r="D653" s="118">
        <v>1</v>
      </c>
      <c r="E653" s="121" t="s">
        <v>548</v>
      </c>
      <c r="F653" s="23" t="s">
        <v>549</v>
      </c>
      <c r="G653" s="146"/>
      <c r="H653" s="142"/>
      <c r="I653" s="132"/>
      <c r="K653" s="541"/>
      <c r="L653" s="541"/>
      <c r="M653" s="541"/>
    </row>
    <row r="654" spans="1:13" ht="27" customHeight="1" hidden="1">
      <c r="A654" s="130"/>
      <c r="B654" s="61"/>
      <c r="C654" s="62"/>
      <c r="D654" s="118"/>
      <c r="E654" s="121" t="s">
        <v>850</v>
      </c>
      <c r="F654" s="20"/>
      <c r="G654" s="146"/>
      <c r="H654" s="142"/>
      <c r="I654" s="132"/>
      <c r="K654" s="541"/>
      <c r="L654" s="541"/>
      <c r="M654" s="541"/>
    </row>
    <row r="655" spans="1:13" ht="27" customHeight="1" hidden="1">
      <c r="A655" s="130"/>
      <c r="B655" s="61"/>
      <c r="C655" s="62"/>
      <c r="D655" s="118"/>
      <c r="E655" s="121" t="s">
        <v>852</v>
      </c>
      <c r="F655" s="20"/>
      <c r="G655" s="146"/>
      <c r="H655" s="142"/>
      <c r="I655" s="132"/>
      <c r="K655" s="541"/>
      <c r="L655" s="541"/>
      <c r="M655" s="541"/>
    </row>
    <row r="656" spans="1:13" ht="27" customHeight="1" hidden="1">
      <c r="A656" s="130"/>
      <c r="B656" s="61"/>
      <c r="C656" s="62"/>
      <c r="D656" s="118"/>
      <c r="E656" s="121" t="s">
        <v>852</v>
      </c>
      <c r="F656" s="20"/>
      <c r="G656" s="146"/>
      <c r="H656" s="142"/>
      <c r="I656" s="132"/>
      <c r="K656" s="541"/>
      <c r="L656" s="541"/>
      <c r="M656" s="541"/>
    </row>
    <row r="657" spans="1:13" ht="27" customHeight="1" hidden="1">
      <c r="A657" s="130">
        <v>3012</v>
      </c>
      <c r="B657" s="64" t="s">
        <v>943</v>
      </c>
      <c r="C657" s="62">
        <v>1</v>
      </c>
      <c r="D657" s="118">
        <v>2</v>
      </c>
      <c r="E657" s="121" t="s">
        <v>550</v>
      </c>
      <c r="F657" s="23" t="s">
        <v>551</v>
      </c>
      <c r="G657" s="146"/>
      <c r="H657" s="142"/>
      <c r="I657" s="132"/>
      <c r="K657" s="541"/>
      <c r="L657" s="541"/>
      <c r="M657" s="541"/>
    </row>
    <row r="658" spans="1:13" ht="27" customHeight="1" hidden="1">
      <c r="A658" s="130"/>
      <c r="B658" s="61"/>
      <c r="C658" s="62"/>
      <c r="D658" s="118"/>
      <c r="E658" s="121" t="s">
        <v>850</v>
      </c>
      <c r="F658" s="20"/>
      <c r="G658" s="146"/>
      <c r="H658" s="142"/>
      <c r="I658" s="132"/>
      <c r="K658" s="541"/>
      <c r="L658" s="541"/>
      <c r="M658" s="541"/>
    </row>
    <row r="659" spans="1:13" ht="27" customHeight="1" hidden="1">
      <c r="A659" s="130"/>
      <c r="B659" s="61"/>
      <c r="C659" s="62"/>
      <c r="D659" s="118"/>
      <c r="E659" s="121" t="s">
        <v>852</v>
      </c>
      <c r="F659" s="20"/>
      <c r="G659" s="146"/>
      <c r="H659" s="142"/>
      <c r="I659" s="132"/>
      <c r="K659" s="541"/>
      <c r="L659" s="541"/>
      <c r="M659" s="541"/>
    </row>
    <row r="660" spans="1:13" ht="27" customHeight="1" hidden="1">
      <c r="A660" s="130"/>
      <c r="B660" s="61"/>
      <c r="C660" s="62"/>
      <c r="D660" s="118"/>
      <c r="E660" s="121" t="s">
        <v>852</v>
      </c>
      <c r="F660" s="20"/>
      <c r="G660" s="146"/>
      <c r="H660" s="142"/>
      <c r="I660" s="132"/>
      <c r="K660" s="541"/>
      <c r="L660" s="541"/>
      <c r="M660" s="541"/>
    </row>
    <row r="661" spans="1:13" ht="27" customHeight="1" hidden="1">
      <c r="A661" s="130">
        <v>3020</v>
      </c>
      <c r="B661" s="63" t="s">
        <v>943</v>
      </c>
      <c r="C661" s="60">
        <v>2</v>
      </c>
      <c r="D661" s="117">
        <v>0</v>
      </c>
      <c r="E661" s="122" t="s">
        <v>552</v>
      </c>
      <c r="F661" s="18" t="s">
        <v>553</v>
      </c>
      <c r="G661" s="146"/>
      <c r="H661" s="142"/>
      <c r="I661" s="132"/>
      <c r="K661" s="541"/>
      <c r="L661" s="541"/>
      <c r="M661" s="541"/>
    </row>
    <row r="662" spans="1:13" s="19" customFormat="1" ht="27" customHeight="1" hidden="1">
      <c r="A662" s="130"/>
      <c r="B662" s="58"/>
      <c r="C662" s="60"/>
      <c r="D662" s="117"/>
      <c r="E662" s="121" t="s">
        <v>755</v>
      </c>
      <c r="F662" s="18"/>
      <c r="G662" s="145"/>
      <c r="H662" s="141"/>
      <c r="I662" s="131"/>
      <c r="K662" s="541"/>
      <c r="L662" s="541"/>
      <c r="M662" s="541"/>
    </row>
    <row r="663" spans="1:13" ht="27" customHeight="1" hidden="1">
      <c r="A663" s="130">
        <v>3021</v>
      </c>
      <c r="B663" s="64" t="s">
        <v>943</v>
      </c>
      <c r="C663" s="62">
        <v>2</v>
      </c>
      <c r="D663" s="118">
        <v>1</v>
      </c>
      <c r="E663" s="121" t="s">
        <v>552</v>
      </c>
      <c r="F663" s="23" t="s">
        <v>554</v>
      </c>
      <c r="G663" s="146"/>
      <c r="H663" s="142"/>
      <c r="I663" s="132"/>
      <c r="K663" s="541"/>
      <c r="L663" s="541"/>
      <c r="M663" s="541"/>
    </row>
    <row r="664" spans="1:13" ht="27" customHeight="1" hidden="1">
      <c r="A664" s="130"/>
      <c r="B664" s="61"/>
      <c r="C664" s="62"/>
      <c r="D664" s="118"/>
      <c r="E664" s="121" t="s">
        <v>850</v>
      </c>
      <c r="F664" s="20"/>
      <c r="G664" s="146"/>
      <c r="H664" s="142"/>
      <c r="I664" s="132"/>
      <c r="K664" s="541"/>
      <c r="L664" s="541"/>
      <c r="M664" s="541"/>
    </row>
    <row r="665" spans="1:13" ht="27" customHeight="1" hidden="1">
      <c r="A665" s="130"/>
      <c r="B665" s="61"/>
      <c r="C665" s="62"/>
      <c r="D665" s="118"/>
      <c r="E665" s="121" t="s">
        <v>852</v>
      </c>
      <c r="F665" s="20"/>
      <c r="G665" s="146"/>
      <c r="H665" s="142"/>
      <c r="I665" s="132"/>
      <c r="K665" s="541"/>
      <c r="L665" s="541"/>
      <c r="M665" s="541"/>
    </row>
    <row r="666" spans="1:13" ht="27" customHeight="1" hidden="1">
      <c r="A666" s="130"/>
      <c r="B666" s="61"/>
      <c r="C666" s="62"/>
      <c r="D666" s="118"/>
      <c r="E666" s="121" t="s">
        <v>852</v>
      </c>
      <c r="F666" s="20"/>
      <c r="G666" s="146"/>
      <c r="H666" s="142"/>
      <c r="I666" s="132"/>
      <c r="K666" s="541"/>
      <c r="L666" s="541"/>
      <c r="M666" s="541"/>
    </row>
    <row r="667" spans="1:13" ht="27" customHeight="1" hidden="1">
      <c r="A667" s="130">
        <v>3030</v>
      </c>
      <c r="B667" s="63" t="s">
        <v>943</v>
      </c>
      <c r="C667" s="60">
        <v>3</v>
      </c>
      <c r="D667" s="117">
        <v>0</v>
      </c>
      <c r="E667" s="122" t="s">
        <v>555</v>
      </c>
      <c r="F667" s="18" t="s">
        <v>556</v>
      </c>
      <c r="G667" s="146"/>
      <c r="H667" s="142"/>
      <c r="I667" s="132"/>
      <c r="K667" s="541"/>
      <c r="L667" s="541"/>
      <c r="M667" s="541"/>
    </row>
    <row r="668" spans="1:13" s="19" customFormat="1" ht="27" customHeight="1" hidden="1">
      <c r="A668" s="130"/>
      <c r="B668" s="58"/>
      <c r="C668" s="60"/>
      <c r="D668" s="117"/>
      <c r="E668" s="121" t="s">
        <v>755</v>
      </c>
      <c r="F668" s="18"/>
      <c r="G668" s="145"/>
      <c r="H668" s="141"/>
      <c r="I668" s="131"/>
      <c r="K668" s="541"/>
      <c r="L668" s="541"/>
      <c r="M668" s="541"/>
    </row>
    <row r="669" spans="1:13" s="19" customFormat="1" ht="27" customHeight="1" hidden="1">
      <c r="A669" s="130">
        <v>3031</v>
      </c>
      <c r="B669" s="64" t="s">
        <v>943</v>
      </c>
      <c r="C669" s="62">
        <v>3</v>
      </c>
      <c r="D669" s="118">
        <v>1</v>
      </c>
      <c r="E669" s="121" t="s">
        <v>555</v>
      </c>
      <c r="F669" s="18"/>
      <c r="G669" s="145"/>
      <c r="H669" s="141"/>
      <c r="I669" s="131"/>
      <c r="K669" s="541"/>
      <c r="L669" s="541"/>
      <c r="M669" s="541"/>
    </row>
    <row r="670" spans="1:13" ht="27" customHeight="1" hidden="1">
      <c r="A670" s="130">
        <v>3040</v>
      </c>
      <c r="B670" s="63" t="s">
        <v>943</v>
      </c>
      <c r="C670" s="60">
        <v>4</v>
      </c>
      <c r="D670" s="117">
        <v>0</v>
      </c>
      <c r="E670" s="122" t="s">
        <v>557</v>
      </c>
      <c r="F670" s="18" t="s">
        <v>558</v>
      </c>
      <c r="G670" s="146"/>
      <c r="H670" s="142"/>
      <c r="I670" s="132"/>
      <c r="K670" s="541"/>
      <c r="L670" s="541"/>
      <c r="M670" s="541"/>
    </row>
    <row r="671" spans="1:13" s="19" customFormat="1" ht="27" customHeight="1" hidden="1">
      <c r="A671" s="130"/>
      <c r="B671" s="58"/>
      <c r="C671" s="60"/>
      <c r="D671" s="117"/>
      <c r="E671" s="121" t="s">
        <v>755</v>
      </c>
      <c r="F671" s="18"/>
      <c r="G671" s="145"/>
      <c r="H671" s="141"/>
      <c r="I671" s="131"/>
      <c r="K671" s="541"/>
      <c r="L671" s="541"/>
      <c r="M671" s="541"/>
    </row>
    <row r="672" spans="1:13" ht="27" customHeight="1" hidden="1">
      <c r="A672" s="130">
        <v>3041</v>
      </c>
      <c r="B672" s="64" t="s">
        <v>943</v>
      </c>
      <c r="C672" s="62">
        <v>4</v>
      </c>
      <c r="D672" s="118">
        <v>1</v>
      </c>
      <c r="E672" s="121" t="s">
        <v>557</v>
      </c>
      <c r="F672" s="23" t="s">
        <v>559</v>
      </c>
      <c r="G672" s="146"/>
      <c r="H672" s="142"/>
      <c r="I672" s="132"/>
      <c r="K672" s="541"/>
      <c r="L672" s="541"/>
      <c r="M672" s="541"/>
    </row>
    <row r="673" spans="1:13" ht="27" customHeight="1" hidden="1">
      <c r="A673" s="130"/>
      <c r="B673" s="61"/>
      <c r="C673" s="62"/>
      <c r="D673" s="118"/>
      <c r="E673" s="121" t="s">
        <v>850</v>
      </c>
      <c r="F673" s="20"/>
      <c r="G673" s="146"/>
      <c r="H673" s="142"/>
      <c r="I673" s="132"/>
      <c r="K673" s="541"/>
      <c r="L673" s="541"/>
      <c r="M673" s="541"/>
    </row>
    <row r="674" spans="1:13" ht="27" customHeight="1" hidden="1">
      <c r="A674" s="130"/>
      <c r="B674" s="61"/>
      <c r="C674" s="62"/>
      <c r="D674" s="118"/>
      <c r="E674" s="121" t="s">
        <v>852</v>
      </c>
      <c r="F674" s="20"/>
      <c r="G674" s="146"/>
      <c r="H674" s="142"/>
      <c r="I674" s="132"/>
      <c r="K674" s="541"/>
      <c r="L674" s="541"/>
      <c r="M674" s="541"/>
    </row>
    <row r="675" spans="1:13" ht="27" customHeight="1" hidden="1">
      <c r="A675" s="130"/>
      <c r="B675" s="61"/>
      <c r="C675" s="62"/>
      <c r="D675" s="118"/>
      <c r="E675" s="121" t="s">
        <v>852</v>
      </c>
      <c r="F675" s="20"/>
      <c r="G675" s="146"/>
      <c r="H675" s="142"/>
      <c r="I675" s="132"/>
      <c r="K675" s="541"/>
      <c r="L675" s="541"/>
      <c r="M675" s="541"/>
    </row>
    <row r="676" spans="1:13" ht="27" customHeight="1" hidden="1">
      <c r="A676" s="130">
        <v>3050</v>
      </c>
      <c r="B676" s="63" t="s">
        <v>943</v>
      </c>
      <c r="C676" s="60">
        <v>5</v>
      </c>
      <c r="D676" s="117">
        <v>0</v>
      </c>
      <c r="E676" s="122" t="s">
        <v>560</v>
      </c>
      <c r="F676" s="18" t="s">
        <v>561</v>
      </c>
      <c r="G676" s="146"/>
      <c r="H676" s="142"/>
      <c r="I676" s="132"/>
      <c r="K676" s="541"/>
      <c r="L676" s="541"/>
      <c r="M676" s="541"/>
    </row>
    <row r="677" spans="1:13" s="19" customFormat="1" ht="27" customHeight="1" hidden="1">
      <c r="A677" s="130"/>
      <c r="B677" s="58"/>
      <c r="C677" s="60"/>
      <c r="D677" s="117"/>
      <c r="E677" s="121" t="s">
        <v>755</v>
      </c>
      <c r="F677" s="18"/>
      <c r="G677" s="145"/>
      <c r="H677" s="141"/>
      <c r="I677" s="131"/>
      <c r="K677" s="541"/>
      <c r="L677" s="541"/>
      <c r="M677" s="541"/>
    </row>
    <row r="678" spans="1:13" ht="27" customHeight="1" hidden="1">
      <c r="A678" s="130">
        <v>3051</v>
      </c>
      <c r="B678" s="64" t="s">
        <v>943</v>
      </c>
      <c r="C678" s="62">
        <v>5</v>
      </c>
      <c r="D678" s="118">
        <v>1</v>
      </c>
      <c r="E678" s="121" t="s">
        <v>560</v>
      </c>
      <c r="F678" s="23" t="s">
        <v>561</v>
      </c>
      <c r="G678" s="146"/>
      <c r="H678" s="142"/>
      <c r="I678" s="132"/>
      <c r="K678" s="541"/>
      <c r="L678" s="541"/>
      <c r="M678" s="541"/>
    </row>
    <row r="679" spans="1:13" ht="27" customHeight="1" hidden="1">
      <c r="A679" s="130"/>
      <c r="B679" s="61"/>
      <c r="C679" s="62"/>
      <c r="D679" s="118"/>
      <c r="E679" s="121" t="s">
        <v>850</v>
      </c>
      <c r="F679" s="20"/>
      <c r="G679" s="146"/>
      <c r="H679" s="142"/>
      <c r="I679" s="132"/>
      <c r="K679" s="541"/>
      <c r="L679" s="541"/>
      <c r="M679" s="541"/>
    </row>
    <row r="680" spans="1:13" ht="27" customHeight="1" hidden="1">
      <c r="A680" s="130"/>
      <c r="B680" s="61"/>
      <c r="C680" s="62"/>
      <c r="D680" s="118"/>
      <c r="E680" s="121" t="s">
        <v>852</v>
      </c>
      <c r="F680" s="20"/>
      <c r="G680" s="146"/>
      <c r="H680" s="142"/>
      <c r="I680" s="132"/>
      <c r="K680" s="541"/>
      <c r="L680" s="541"/>
      <c r="M680" s="541"/>
    </row>
    <row r="681" spans="1:13" ht="27" customHeight="1" hidden="1">
      <c r="A681" s="130"/>
      <c r="B681" s="61"/>
      <c r="C681" s="62"/>
      <c r="D681" s="118"/>
      <c r="E681" s="121" t="s">
        <v>852</v>
      </c>
      <c r="F681" s="20"/>
      <c r="G681" s="146"/>
      <c r="H681" s="142"/>
      <c r="I681" s="132"/>
      <c r="K681" s="541"/>
      <c r="L681" s="541"/>
      <c r="M681" s="541"/>
    </row>
    <row r="682" spans="1:13" ht="27" customHeight="1" hidden="1">
      <c r="A682" s="130">
        <v>3060</v>
      </c>
      <c r="B682" s="63" t="s">
        <v>943</v>
      </c>
      <c r="C682" s="60">
        <v>6</v>
      </c>
      <c r="D682" s="117">
        <v>0</v>
      </c>
      <c r="E682" s="122" t="s">
        <v>562</v>
      </c>
      <c r="F682" s="18" t="s">
        <v>563</v>
      </c>
      <c r="G682" s="146"/>
      <c r="H682" s="142"/>
      <c r="I682" s="132"/>
      <c r="K682" s="541"/>
      <c r="L682" s="541"/>
      <c r="M682" s="541"/>
    </row>
    <row r="683" spans="1:13" s="19" customFormat="1" ht="27" customHeight="1" hidden="1">
      <c r="A683" s="130"/>
      <c r="B683" s="58"/>
      <c r="C683" s="60"/>
      <c r="D683" s="117"/>
      <c r="E683" s="121" t="s">
        <v>755</v>
      </c>
      <c r="F683" s="18"/>
      <c r="G683" s="145"/>
      <c r="H683" s="141"/>
      <c r="I683" s="131"/>
      <c r="K683" s="541"/>
      <c r="L683" s="541"/>
      <c r="M683" s="541"/>
    </row>
    <row r="684" spans="1:13" ht="27" customHeight="1" hidden="1">
      <c r="A684" s="130">
        <v>3061</v>
      </c>
      <c r="B684" s="64" t="s">
        <v>943</v>
      </c>
      <c r="C684" s="62">
        <v>6</v>
      </c>
      <c r="D684" s="118">
        <v>1</v>
      </c>
      <c r="E684" s="121" t="s">
        <v>562</v>
      </c>
      <c r="F684" s="23" t="s">
        <v>563</v>
      </c>
      <c r="G684" s="146"/>
      <c r="H684" s="142"/>
      <c r="I684" s="132"/>
      <c r="K684" s="541"/>
      <c r="L684" s="541"/>
      <c r="M684" s="541"/>
    </row>
    <row r="685" spans="1:13" ht="27" customHeight="1" hidden="1">
      <c r="A685" s="130"/>
      <c r="B685" s="61"/>
      <c r="C685" s="62"/>
      <c r="D685" s="118"/>
      <c r="E685" s="121" t="s">
        <v>850</v>
      </c>
      <c r="F685" s="20"/>
      <c r="G685" s="146"/>
      <c r="H685" s="142"/>
      <c r="I685" s="132"/>
      <c r="K685" s="541"/>
      <c r="L685" s="541"/>
      <c r="M685" s="541"/>
    </row>
    <row r="686" spans="1:13" ht="27" customHeight="1" hidden="1">
      <c r="A686" s="130"/>
      <c r="B686" s="61"/>
      <c r="C686" s="62"/>
      <c r="D686" s="118"/>
      <c r="E686" s="121" t="s">
        <v>852</v>
      </c>
      <c r="F686" s="20"/>
      <c r="G686" s="146"/>
      <c r="H686" s="142"/>
      <c r="I686" s="132"/>
      <c r="K686" s="541"/>
      <c r="L686" s="541"/>
      <c r="M686" s="541"/>
    </row>
    <row r="687" spans="1:13" ht="27" customHeight="1" hidden="1">
      <c r="A687" s="130"/>
      <c r="B687" s="61"/>
      <c r="C687" s="62"/>
      <c r="D687" s="118"/>
      <c r="E687" s="121" t="s">
        <v>852</v>
      </c>
      <c r="F687" s="20"/>
      <c r="G687" s="146"/>
      <c r="H687" s="142"/>
      <c r="I687" s="132"/>
      <c r="K687" s="541"/>
      <c r="L687" s="541"/>
      <c r="M687" s="541"/>
    </row>
    <row r="688" spans="1:13" ht="27" customHeight="1">
      <c r="A688" s="130">
        <v>3070</v>
      </c>
      <c r="B688" s="63" t="s">
        <v>943</v>
      </c>
      <c r="C688" s="60">
        <v>7</v>
      </c>
      <c r="D688" s="117">
        <v>0</v>
      </c>
      <c r="E688" s="122" t="s">
        <v>564</v>
      </c>
      <c r="F688" s="18" t="s">
        <v>565</v>
      </c>
      <c r="G688" s="507">
        <f>H688+I688</f>
        <v>17565</v>
      </c>
      <c r="H688" s="502">
        <f>H690</f>
        <v>17565</v>
      </c>
      <c r="I688" s="502">
        <f>I690</f>
        <v>0</v>
      </c>
      <c r="K688" s="541"/>
      <c r="L688" s="541"/>
      <c r="M688" s="541"/>
    </row>
    <row r="689" spans="1:13" s="19" customFormat="1" ht="27" customHeight="1">
      <c r="A689" s="130"/>
      <c r="B689" s="58"/>
      <c r="C689" s="60"/>
      <c r="D689" s="117"/>
      <c r="E689" s="121" t="s">
        <v>755</v>
      </c>
      <c r="F689" s="18"/>
      <c r="G689" s="145"/>
      <c r="H689" s="141"/>
      <c r="I689" s="131"/>
      <c r="K689" s="541"/>
      <c r="L689" s="541"/>
      <c r="M689" s="541"/>
    </row>
    <row r="690" spans="1:13" ht="27" customHeight="1">
      <c r="A690" s="130">
        <v>3071</v>
      </c>
      <c r="B690" s="64" t="s">
        <v>943</v>
      </c>
      <c r="C690" s="62">
        <v>7</v>
      </c>
      <c r="D690" s="118">
        <v>1</v>
      </c>
      <c r="E690" s="121" t="s">
        <v>564</v>
      </c>
      <c r="F690" s="23" t="s">
        <v>568</v>
      </c>
      <c r="G690" s="507">
        <f>H690+I690</f>
        <v>17565</v>
      </c>
      <c r="H690" s="502">
        <f>H692+H693</f>
        <v>17565</v>
      </c>
      <c r="I690" s="502">
        <f>I692</f>
        <v>0</v>
      </c>
      <c r="K690" s="541"/>
      <c r="L690" s="541"/>
      <c r="M690" s="541"/>
    </row>
    <row r="691" spans="1:13" ht="27" customHeight="1">
      <c r="A691" s="130"/>
      <c r="B691" s="61"/>
      <c r="C691" s="62"/>
      <c r="D691" s="118"/>
      <c r="E691" s="121" t="s">
        <v>850</v>
      </c>
      <c r="F691" s="20"/>
      <c r="G691" s="146"/>
      <c r="H691" s="142"/>
      <c r="I691" s="132"/>
      <c r="K691" s="541"/>
      <c r="L691" s="541"/>
      <c r="M691" s="541"/>
    </row>
    <row r="692" spans="1:13" ht="27" customHeight="1">
      <c r="A692" s="130"/>
      <c r="B692" s="61"/>
      <c r="C692" s="62"/>
      <c r="D692" s="118"/>
      <c r="E692" s="121" t="s">
        <v>248</v>
      </c>
      <c r="F692" s="20"/>
      <c r="G692" s="507">
        <f>H692+I692</f>
        <v>13565</v>
      </c>
      <c r="H692" s="502">
        <v>13565</v>
      </c>
      <c r="I692" s="132"/>
      <c r="K692" s="541"/>
      <c r="L692" s="541"/>
      <c r="M692" s="541"/>
    </row>
    <row r="693" spans="1:13" ht="27" customHeight="1">
      <c r="A693" s="130"/>
      <c r="B693" s="61"/>
      <c r="C693" s="62"/>
      <c r="D693" s="118"/>
      <c r="E693" s="121" t="s">
        <v>566</v>
      </c>
      <c r="F693" s="20"/>
      <c r="G693" s="507">
        <f>H693+I693</f>
        <v>4000</v>
      </c>
      <c r="H693" s="502">
        <v>4000</v>
      </c>
      <c r="I693" s="132"/>
      <c r="K693" s="541"/>
      <c r="L693" s="541"/>
      <c r="M693" s="541"/>
    </row>
    <row r="694" spans="1:13" ht="27" customHeight="1" hidden="1">
      <c r="A694" s="130">
        <v>3080</v>
      </c>
      <c r="B694" s="63" t="s">
        <v>943</v>
      </c>
      <c r="C694" s="60">
        <v>8</v>
      </c>
      <c r="D694" s="117">
        <v>0</v>
      </c>
      <c r="E694" s="122" t="s">
        <v>569</v>
      </c>
      <c r="F694" s="18" t="s">
        <v>570</v>
      </c>
      <c r="G694" s="146"/>
      <c r="H694" s="142"/>
      <c r="I694" s="132"/>
      <c r="K694" s="541"/>
      <c r="L694" s="541"/>
      <c r="M694" s="541"/>
    </row>
    <row r="695" spans="1:13" s="19" customFormat="1" ht="27" customHeight="1" hidden="1">
      <c r="A695" s="130"/>
      <c r="B695" s="58"/>
      <c r="C695" s="60"/>
      <c r="D695" s="117"/>
      <c r="E695" s="121" t="s">
        <v>755</v>
      </c>
      <c r="F695" s="18"/>
      <c r="G695" s="145"/>
      <c r="H695" s="141"/>
      <c r="I695" s="131"/>
      <c r="K695" s="541"/>
      <c r="L695" s="541"/>
      <c r="M695" s="541"/>
    </row>
    <row r="696" spans="1:13" ht="27" customHeight="1" hidden="1">
      <c r="A696" s="130">
        <v>3081</v>
      </c>
      <c r="B696" s="64" t="s">
        <v>943</v>
      </c>
      <c r="C696" s="62">
        <v>8</v>
      </c>
      <c r="D696" s="118">
        <v>1</v>
      </c>
      <c r="E696" s="121" t="s">
        <v>569</v>
      </c>
      <c r="F696" s="23" t="s">
        <v>571</v>
      </c>
      <c r="G696" s="146"/>
      <c r="H696" s="142"/>
      <c r="I696" s="132"/>
      <c r="K696" s="541"/>
      <c r="L696" s="541"/>
      <c r="M696" s="541"/>
    </row>
    <row r="697" spans="1:13" s="19" customFormat="1" ht="27" customHeight="1" hidden="1">
      <c r="A697" s="130"/>
      <c r="B697" s="58"/>
      <c r="C697" s="60"/>
      <c r="D697" s="117"/>
      <c r="E697" s="121" t="s">
        <v>755</v>
      </c>
      <c r="F697" s="18"/>
      <c r="G697" s="145"/>
      <c r="H697" s="141"/>
      <c r="I697" s="131"/>
      <c r="K697" s="541"/>
      <c r="L697" s="541"/>
      <c r="M697" s="541"/>
    </row>
    <row r="698" spans="1:13" ht="27" customHeight="1" hidden="1">
      <c r="A698" s="130">
        <v>3090</v>
      </c>
      <c r="B698" s="63" t="s">
        <v>943</v>
      </c>
      <c r="C698" s="65">
        <v>9</v>
      </c>
      <c r="D698" s="117">
        <v>0</v>
      </c>
      <c r="E698" s="122" t="s">
        <v>572</v>
      </c>
      <c r="F698" s="18" t="s">
        <v>573</v>
      </c>
      <c r="G698" s="146"/>
      <c r="H698" s="142"/>
      <c r="I698" s="132"/>
      <c r="K698" s="541"/>
      <c r="L698" s="541"/>
      <c r="M698" s="541"/>
    </row>
    <row r="699" spans="1:13" s="19" customFormat="1" ht="27" customHeight="1" hidden="1">
      <c r="A699" s="130"/>
      <c r="B699" s="58"/>
      <c r="C699" s="60"/>
      <c r="D699" s="117"/>
      <c r="E699" s="121" t="s">
        <v>755</v>
      </c>
      <c r="F699" s="18"/>
      <c r="G699" s="145"/>
      <c r="H699" s="141"/>
      <c r="I699" s="131"/>
      <c r="K699" s="541"/>
      <c r="L699" s="541"/>
      <c r="M699" s="541"/>
    </row>
    <row r="700" spans="1:13" ht="27" customHeight="1" hidden="1">
      <c r="A700" s="133">
        <v>3091</v>
      </c>
      <c r="B700" s="64" t="s">
        <v>943</v>
      </c>
      <c r="C700" s="66">
        <v>9</v>
      </c>
      <c r="D700" s="119">
        <v>1</v>
      </c>
      <c r="E700" s="126" t="s">
        <v>572</v>
      </c>
      <c r="F700" s="28" t="s">
        <v>574</v>
      </c>
      <c r="G700" s="147"/>
      <c r="H700" s="143"/>
      <c r="I700" s="134"/>
      <c r="K700" s="541"/>
      <c r="L700" s="541"/>
      <c r="M700" s="541"/>
    </row>
    <row r="701" spans="1:13" ht="27" customHeight="1" hidden="1">
      <c r="A701" s="130"/>
      <c r="B701" s="61"/>
      <c r="C701" s="62"/>
      <c r="D701" s="118"/>
      <c r="E701" s="121" t="s">
        <v>850</v>
      </c>
      <c r="F701" s="20"/>
      <c r="G701" s="146"/>
      <c r="H701" s="142"/>
      <c r="I701" s="132"/>
      <c r="K701" s="541"/>
      <c r="L701" s="541"/>
      <c r="M701" s="541"/>
    </row>
    <row r="702" spans="1:13" ht="27" customHeight="1" hidden="1">
      <c r="A702" s="130"/>
      <c r="B702" s="61"/>
      <c r="C702" s="62"/>
      <c r="D702" s="118"/>
      <c r="E702" s="121" t="s">
        <v>852</v>
      </c>
      <c r="F702" s="20"/>
      <c r="G702" s="146"/>
      <c r="H702" s="142"/>
      <c r="I702" s="132"/>
      <c r="K702" s="541"/>
      <c r="L702" s="541"/>
      <c r="M702" s="541"/>
    </row>
    <row r="703" spans="1:13" ht="27" customHeight="1" hidden="1">
      <c r="A703" s="130"/>
      <c r="B703" s="61"/>
      <c r="C703" s="62"/>
      <c r="D703" s="118"/>
      <c r="E703" s="121" t="s">
        <v>852</v>
      </c>
      <c r="F703" s="20"/>
      <c r="G703" s="146"/>
      <c r="H703" s="142"/>
      <c r="I703" s="132"/>
      <c r="K703" s="541"/>
      <c r="L703" s="541"/>
      <c r="M703" s="541"/>
    </row>
    <row r="704" spans="1:13" ht="27" customHeight="1" hidden="1">
      <c r="A704" s="133">
        <v>3092</v>
      </c>
      <c r="B704" s="64" t="s">
        <v>943</v>
      </c>
      <c r="C704" s="66">
        <v>9</v>
      </c>
      <c r="D704" s="119">
        <v>2</v>
      </c>
      <c r="E704" s="126" t="s">
        <v>964</v>
      </c>
      <c r="F704" s="28"/>
      <c r="G704" s="147"/>
      <c r="H704" s="143"/>
      <c r="I704" s="134"/>
      <c r="K704" s="541"/>
      <c r="L704" s="541"/>
      <c r="M704" s="541"/>
    </row>
    <row r="705" spans="1:13" ht="27" customHeight="1" hidden="1">
      <c r="A705" s="130"/>
      <c r="B705" s="61"/>
      <c r="C705" s="62"/>
      <c r="D705" s="118"/>
      <c r="E705" s="121" t="s">
        <v>850</v>
      </c>
      <c r="F705" s="20"/>
      <c r="G705" s="146"/>
      <c r="H705" s="142"/>
      <c r="I705" s="132"/>
      <c r="K705" s="541"/>
      <c r="L705" s="541"/>
      <c r="M705" s="541"/>
    </row>
    <row r="706" spans="1:13" ht="27" customHeight="1" hidden="1">
      <c r="A706" s="130"/>
      <c r="B706" s="61"/>
      <c r="C706" s="62"/>
      <c r="D706" s="118"/>
      <c r="E706" s="121" t="s">
        <v>852</v>
      </c>
      <c r="F706" s="20"/>
      <c r="G706" s="146"/>
      <c r="H706" s="142"/>
      <c r="I706" s="132"/>
      <c r="K706" s="541"/>
      <c r="L706" s="541"/>
      <c r="M706" s="541"/>
    </row>
    <row r="707" spans="1:13" ht="27" customHeight="1" hidden="1">
      <c r="A707" s="130"/>
      <c r="B707" s="61"/>
      <c r="C707" s="62"/>
      <c r="D707" s="118"/>
      <c r="E707" s="121" t="s">
        <v>852</v>
      </c>
      <c r="F707" s="20"/>
      <c r="G707" s="146"/>
      <c r="H707" s="142"/>
      <c r="I707" s="132"/>
      <c r="K707" s="541"/>
      <c r="L707" s="541"/>
      <c r="M707" s="541"/>
    </row>
    <row r="708" spans="1:13" s="161" customFormat="1" ht="27" customHeight="1">
      <c r="A708" s="166">
        <v>3100</v>
      </c>
      <c r="B708" s="167" t="s">
        <v>944</v>
      </c>
      <c r="C708" s="167">
        <v>0</v>
      </c>
      <c r="D708" s="168">
        <v>0</v>
      </c>
      <c r="E708" s="169" t="s">
        <v>601</v>
      </c>
      <c r="F708" s="170"/>
      <c r="G708" s="508">
        <f>G712</f>
        <v>23545.5</v>
      </c>
      <c r="H708" s="508">
        <f>H712</f>
        <v>300217.6</v>
      </c>
      <c r="I708" s="158">
        <f>I710</f>
        <v>0</v>
      </c>
      <c r="K708" s="541"/>
      <c r="L708" s="541"/>
      <c r="M708" s="541"/>
    </row>
    <row r="709" spans="1:13" ht="27" customHeight="1" hidden="1">
      <c r="A709" s="133"/>
      <c r="B709" s="58"/>
      <c r="C709" s="59"/>
      <c r="D709" s="116"/>
      <c r="E709" s="121" t="s">
        <v>754</v>
      </c>
      <c r="F709" s="17"/>
      <c r="G709" s="535"/>
      <c r="H709" s="504"/>
      <c r="I709" s="129"/>
      <c r="K709" s="541"/>
      <c r="L709" s="541"/>
      <c r="M709" s="541"/>
    </row>
    <row r="710" spans="1:13" ht="27" customHeight="1" hidden="1">
      <c r="A710" s="133">
        <v>3110</v>
      </c>
      <c r="B710" s="67" t="s">
        <v>944</v>
      </c>
      <c r="C710" s="67">
        <v>1</v>
      </c>
      <c r="D710" s="120">
        <v>0</v>
      </c>
      <c r="E710" s="124" t="s">
        <v>686</v>
      </c>
      <c r="F710" s="23"/>
      <c r="G710" s="507"/>
      <c r="H710" s="502"/>
      <c r="I710" s="132"/>
      <c r="K710" s="541"/>
      <c r="L710" s="541"/>
      <c r="M710" s="541"/>
    </row>
    <row r="711" spans="1:13" s="19" customFormat="1" ht="27" customHeight="1" hidden="1">
      <c r="A711" s="133"/>
      <c r="B711" s="58"/>
      <c r="C711" s="60"/>
      <c r="D711" s="117"/>
      <c r="E711" s="121" t="s">
        <v>755</v>
      </c>
      <c r="F711" s="18"/>
      <c r="G711" s="514"/>
      <c r="H711" s="498"/>
      <c r="I711" s="131"/>
      <c r="K711" s="541"/>
      <c r="L711" s="541"/>
      <c r="M711" s="541"/>
    </row>
    <row r="712" spans="1:13" ht="27" customHeight="1" thickBot="1">
      <c r="A712" s="135">
        <v>3112</v>
      </c>
      <c r="B712" s="136" t="s">
        <v>944</v>
      </c>
      <c r="C712" s="136">
        <v>1</v>
      </c>
      <c r="D712" s="137">
        <v>2</v>
      </c>
      <c r="E712" s="127" t="s">
        <v>688</v>
      </c>
      <c r="F712" s="139"/>
      <c r="G712" s="536">
        <f>G714+G715+G716</f>
        <v>23545.5</v>
      </c>
      <c r="H712" s="528">
        <f>H714+H715+H716</f>
        <v>300217.6</v>
      </c>
      <c r="I712" s="138"/>
      <c r="K712" s="541"/>
      <c r="L712" s="541"/>
      <c r="M712" s="541"/>
    </row>
    <row r="713" spans="1:13" ht="27" customHeight="1">
      <c r="A713" s="130"/>
      <c r="B713" s="61"/>
      <c r="C713" s="62"/>
      <c r="D713" s="118"/>
      <c r="E713" s="121" t="s">
        <v>850</v>
      </c>
      <c r="F713" s="20"/>
      <c r="G713" s="507"/>
      <c r="H713" s="502"/>
      <c r="I713" s="132"/>
      <c r="K713" s="541"/>
      <c r="L713" s="541"/>
      <c r="M713" s="541"/>
    </row>
    <row r="714" spans="1:13" ht="27" customHeight="1">
      <c r="A714" s="130"/>
      <c r="B714" s="61"/>
      <c r="C714" s="62"/>
      <c r="D714" s="118"/>
      <c r="E714" s="121" t="s">
        <v>249</v>
      </c>
      <c r="F714" s="20"/>
      <c r="G714" s="507">
        <f>H714-Sheet1!F137</f>
        <v>23545.5</v>
      </c>
      <c r="H714" s="502">
        <f>307941.6+20776-28500</f>
        <v>300217.6</v>
      </c>
      <c r="I714" s="132"/>
      <c r="K714" s="541"/>
      <c r="L714" s="541"/>
      <c r="M714" s="541"/>
    </row>
    <row r="715" spans="1:9" ht="18.75" customHeight="1" hidden="1">
      <c r="A715" s="130"/>
      <c r="B715" s="61"/>
      <c r="C715" s="62"/>
      <c r="D715" s="118"/>
      <c r="E715" s="121" t="s">
        <v>587</v>
      </c>
      <c r="F715" s="20"/>
      <c r="G715" s="507">
        <f>H715+I715-Sheet1!F138</f>
        <v>0</v>
      </c>
      <c r="H715" s="502">
        <v>0</v>
      </c>
      <c r="I715" s="132"/>
    </row>
    <row r="716" spans="1:9" ht="18.75" customHeight="1" hidden="1">
      <c r="A716" s="130"/>
      <c r="B716" s="61"/>
      <c r="C716" s="62"/>
      <c r="D716" s="118"/>
      <c r="E716" s="121" t="s">
        <v>261</v>
      </c>
      <c r="F716" s="20"/>
      <c r="G716" s="507">
        <f>H716+I716</f>
        <v>0</v>
      </c>
      <c r="H716" s="502">
        <v>0</v>
      </c>
      <c r="I716" s="132"/>
    </row>
    <row r="717" spans="2:4" ht="18.75" customHeight="1">
      <c r="B717" s="68"/>
      <c r="C717" s="69"/>
      <c r="D717" s="70"/>
    </row>
    <row r="718" spans="2:4" ht="15">
      <c r="B718" s="71"/>
      <c r="C718" s="69"/>
      <c r="D718" s="70"/>
    </row>
    <row r="719" spans="2:5" ht="15">
      <c r="B719" s="71"/>
      <c r="C719" s="69"/>
      <c r="D719" s="70"/>
      <c r="E719" s="10"/>
    </row>
    <row r="720" spans="2:4" ht="15">
      <c r="B720" s="71"/>
      <c r="C720" s="72"/>
      <c r="D720" s="73"/>
    </row>
  </sheetData>
  <sheetProtection/>
  <mergeCells count="11">
    <mergeCell ref="B5:B6"/>
    <mergeCell ref="C5:C6"/>
    <mergeCell ref="D5:D6"/>
    <mergeCell ref="H5:I5"/>
    <mergeCell ref="A1:I1"/>
    <mergeCell ref="A2:I2"/>
    <mergeCell ref="H4:I4"/>
    <mergeCell ref="A5:A6"/>
    <mergeCell ref="E5:E6"/>
    <mergeCell ref="F5:F6"/>
    <mergeCell ref="G5:G6"/>
  </mergeCells>
  <printOptions/>
  <pageMargins left="0.38" right="0.17" top="0.26" bottom="0.45" header="0.17" footer="0.24"/>
  <pageSetup firstPageNumber="24" useFirstPageNumber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2022-11-23T13:28:04Z</cp:lastPrinted>
  <dcterms:created xsi:type="dcterms:W3CDTF">1996-10-14T23:33:28Z</dcterms:created>
  <dcterms:modified xsi:type="dcterms:W3CDTF">2022-11-23T13:32:38Z</dcterms:modified>
  <cp:category/>
  <cp:version/>
  <cp:contentType/>
  <cp:contentStatus/>
</cp:coreProperties>
</file>