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<sst xmlns="http://schemas.openxmlformats.org/spreadsheetml/2006/main" count="2499" uniqueCount="709">
  <si>
    <t>ՀՀ ֆինանսների  նախար,   205005,   Վարդենիս ք.</t>
  </si>
  <si>
    <t>Հաշվետվություն</t>
  </si>
  <si>
    <t>Համայնքի բյուջեի եկամուտների կատարման վերաբերյալ</t>
  </si>
  <si>
    <t>(02/01/17 - 30/06/17թ.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</si>
  <si>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</si>
  <si>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</si>
  <si>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</si>
  <si>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</si>
  <si>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</si>
  <si>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</si>
  <si>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</si>
  <si>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</si>
  <si>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</si>
  <si>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</si>
  <si>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</si>
  <si>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</si>
  <si>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</si>
  <si>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</si>
  <si>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</si>
  <si>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</si>
  <si>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</si>
  <si>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</si>
  <si>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</si>
  <si>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</si>
  <si>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</si>
  <si>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</si>
  <si>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</si>
  <si>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</si>
  <si>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</si>
  <si>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</si>
  <si>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</si>
  <si>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</si>
  <si>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</si>
  <si>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</si>
  <si>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</si>
  <si>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</si>
  <si>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</si>
  <si>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</si>
  <si>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</si>
  <si>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</si>
  <si>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</si>
  <si>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</si>
  <si>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</si>
  <si>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</si>
  <si>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</si>
  <si>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</si>
  <si>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</si>
  <si>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</si>
  <si>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</si>
  <si>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</si>
  <si>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</si>
  <si>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</si>
  <si>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</si>
  <si>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</si>
  <si>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</si>
  <si>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</si>
  <si>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</si>
  <si>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</si>
  <si>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</si>
  <si>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</si>
  <si>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</si>
  <si>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</si>
  <si>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</si>
  <si>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</si>
  <si>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</si>
  <si>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</si>
  <si>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</si>
  <si>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</si>
  <si>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</si>
  <si>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</si>
  <si>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</si>
  <si>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</si>
  <si>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</si>
  <si>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</si>
  <si>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</si>
  <si>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</si>
  <si>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</si>
  <si>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</si>
  <si>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</si>
  <si>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</si>
  <si>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</si>
  <si>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</si>
  <si>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</si>
  <si>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</si>
  <si>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</si>
  <si>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</si>
  <si>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</si>
  <si>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</si>
  <si>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</si>
  <si>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</si>
  <si>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</si>
  <si>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</si>
  <si>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</si>
  <si>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</si>
  <si>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</si>
  <si>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</si>
  <si>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</si>
  <si>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</si>
  <si>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</si>
  <si>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</si>
  <si>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</si>
  <si>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</si>
  <si>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</si>
  <si>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</si>
  <si>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</si>
  <si>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</si>
  <si>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</si>
  <si>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</si>
  <si>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</si>
  <si>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</si>
  <si>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</si>
  <si>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</si>
  <si>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</si>
  <si>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</si>
  <si>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</si>
  <si>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</si>
  <si>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</si>
  <si>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</si>
  <si>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</si>
  <si>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</si>
  <si>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</si>
  <si>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</si>
  <si>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</si>
  <si>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</si>
  <si>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</si>
  <si>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</si>
  <si>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</si>
  <si>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</si>
  <si>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</si>
  <si>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</si>
  <si>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</si>
  <si>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</si>
  <si>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</si>
  <si>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</si>
  <si>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</si>
  <si>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</si>
  <si>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</si>
  <si>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</si>
  <si>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</si>
  <si>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</si>
  <si>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</si>
  <si>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</si>
  <si>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</si>
  <si>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</si>
  <si>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</si>
  <si>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</si>
  <si>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</si>
  <si>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</si>
  <si>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</si>
  <si>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</si>
  <si>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</si>
  <si>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</si>
  <si>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</si>
  <si>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</si>
  <si>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</si>
  <si>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</si>
  <si>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</si>
  <si>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</si>
  <si>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</si>
  <si>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</si>
  <si>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</si>
  <si>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</si>
  <si>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</si>
  <si>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</si>
  <si>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</si>
  <si>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</si>
  <si>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</si>
  <si>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</si>
  <si>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</si>
  <si>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</si>
  <si>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</si>
  <si>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</si>
  <si>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</si>
  <si>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</si>
  <si>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</si>
  <si>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</si>
  <si>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</si>
  <si>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</si>
  <si>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</si>
  <si>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</si>
  <si>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</si>
  <si>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</si>
  <si>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</si>
  <si>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</si>
  <si>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</si>
  <si>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</si>
  <si>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</si>
  <si>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</si>
  <si>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</si>
  <si>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</si>
  <si>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</si>
  <si>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</si>
  <si>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</si>
  <si>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</si>
  <si>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</si>
  <si>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</si>
  <si>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</si>
  <si>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</si>
  <si>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</si>
  <si>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</si>
  <si>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</si>
  <si>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</si>
  <si>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</si>
  <si>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</si>
  <si>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</si>
  <si>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</si>
  <si>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</si>
  <si>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</si>
  <si>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</si>
  <si>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</si>
  <si>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</si>
  <si>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</si>
  <si>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</si>
  <si>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</si>
  <si>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</si>
  <si>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</si>
  <si>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</si>
  <si>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</si>
  <si>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</si>
  <si>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</si>
  <si>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</si>
  <si>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</si>
  <si>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</si>
  <si>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</si>
  <si>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</si>
  <si>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</si>
  <si>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</si>
  <si>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</si>
  <si>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</si>
  <si>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</si>
  <si>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</si>
  <si>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</si>
  <si>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</si>
  <si>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</si>
  <si>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</si>
  <si>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</si>
  <si>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</si>
  <si>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</si>
  <si>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</si>
  <si>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</si>
  <si>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</si>
  <si>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</si>
  <si>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</si>
  <si>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</si>
  <si>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</si>
  <si>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</si>
  <si>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</si>
  <si>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</si>
  <si>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</si>
  <si>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</si>
  <si>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</si>
  <si>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</si>
  <si>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</si>
  <si>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</si>
  <si>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</si>
  <si>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</si>
  <si>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</si>
  <si>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</si>
  <si>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</si>
  <si>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</si>
  <si>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</si>
  <si>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</si>
  <si>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</si>
  <si>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</si>
  <si>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</si>
  <si>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</si>
  <si>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</si>
  <si>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</si>
  <si>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</si>
  <si>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</si>
  <si>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</si>
  <si>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</si>
  <si>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</si>
  <si>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</si>
  <si>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</si>
  <si>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</si>
  <si>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</si>
  <si>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</si>
  <si>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</si>
  <si>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</si>
  <si>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</si>
  <si>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</si>
  <si>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</si>
  <si>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</si>
  <si>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</si>
  <si>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</si>
  <si>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</si>
  <si>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</si>
  <si>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</si>
  <si>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</si>
  <si>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</si>
  <si>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</si>
  <si>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</si>
  <si>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</si>
  <si>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</si>
  <si>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</si>
  <si>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</si>
  <si>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</si>
  <si>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</si>
  <si>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</si>
  <si>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</si>
  <si>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</si>
  <si>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</si>
  <si>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</si>
  <si>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</si>
  <si>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</si>
  <si>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</si>
  <si>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</si>
  <si>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</si>
  <si>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</si>
  <si>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</si>
  <si>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</si>
  <si>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</si>
  <si>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</si>
  <si>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</si>
  <si>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</si>
  <si>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</si>
  <si>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</si>
  <si>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</si>
  <si>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</si>
  <si>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</si>
  <si>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</si>
  <si>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</si>
  <si>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</si>
  <si>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</si>
  <si>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</si>
  <si>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</si>
  <si>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</si>
  <si>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</si>
  <si>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</si>
  <si>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</si>
  <si>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</si>
  <si>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</si>
  <si>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</si>
  <si>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</si>
  <si>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</si>
  <si>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</si>
  <si>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</si>
  <si>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</si>
  <si>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</si>
  <si>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</si>
  <si>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</si>
  <si>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</si>
  <si>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</si>
  <si>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</si>
  <si>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</si>
  <si>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</si>
  <si>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</si>
  <si>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</si>
  <si>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</si>
  <si>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</si>
  <si>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</si>
  <si>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</si>
  <si>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</si>
  <si>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</si>
  <si>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</si>
  <si>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X
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</si>
  <si>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</si>
  <si>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</si>
  <si>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</si>
  <si>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</si>
  <si>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</si>
  <si>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</si>
  <si>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</si>
  <si>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</si>
  <si>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</si>
  <si>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</si>
  <si>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</si>
  <si>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</si>
  <si>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
</t>
  </si>
  <si>
    <t>4211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</si>
  <si>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</si>
  <si>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</si>
  <si>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</si>
  <si>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</si>
  <si>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</si>
  <si>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</si>
  <si>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</si>
  <si>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</si>
  <si>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-Գույքի և սարքավորումների վարձակալություն
</t>
  </si>
  <si>
    <t>4216</t>
  </si>
  <si>
    <t xml:space="preserve"> -Արտագերատեսչական ծախսեր
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</si>
  <si>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</si>
  <si>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</si>
  <si>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</si>
  <si>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</si>
  <si>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</si>
  <si>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</si>
  <si>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
</t>
  </si>
  <si>
    <t>4229</t>
  </si>
  <si>
    <t xml:space="preserve">ՊԱՅՄԱՆԱԳՐԱՅԻՆ ԱՅԼ ԾԱՌԱՅՈՒԹՅՈՒՆՆԵՐԻ ՁԵՌՔ ԲԵՐՈՒՄ (տող4231+տող4232+տող4233+տող4234+տող4235+տող4236+տող4237+տող4238)
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</si>
  <si>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</si>
  <si>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</si>
  <si>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</si>
  <si>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</si>
  <si>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</si>
  <si>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</si>
  <si>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</si>
  <si>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</si>
  <si>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-Կառավարչական ծառայություններ
</t>
  </si>
  <si>
    <t>4235</t>
  </si>
  <si>
    <t xml:space="preserve"> - Կենցաղային և հանրային սննդի ծառայություններ
</t>
  </si>
  <si>
    <t>4236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</si>
  <si>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</si>
  <si>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</si>
  <si>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</si>
  <si>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</si>
  <si>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ԱՅԼ ՄԱՍՆԱԳԻՏԱԿԱՆ ԾԱՌԱՅՈՒԹՅՈՒՆՆԵՐԻ ՁԵՌՔ ԲԵՐՈՒՄ  (տող 4241)
</t>
  </si>
  <si>
    <t xml:space="preserve"> -Մասնագիտական ծառայություններ
</t>
  </si>
  <si>
    <t>4241</t>
  </si>
  <si>
    <t xml:space="preserve">ԸՆԹԱՑԻԿ ՆՈՐՈԳՈՒՄ ԵՎ ՊԱՀՊԱՆՈՒՄ (ծառայություններ և նյութեր) (տող4251+տող4252)
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</si>
  <si>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</si>
  <si>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</si>
  <si>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</si>
  <si>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</si>
  <si>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ՆՅՈՒԹԵՐ (տող4261+տող4262+տող4263+տող4264+տող4265+տող4266+տող4267+տող4268)
</t>
  </si>
  <si>
    <t xml:space="preserve"> -Գրասենյակային նյութեր և հագուստ
</t>
  </si>
  <si>
    <t>4261</t>
  </si>
  <si>
    <t xml:space="preserve"> -Գյուղատնտեսական ապրանքներ
</t>
  </si>
  <si>
    <t>4262</t>
  </si>
  <si>
    <t xml:space="preserve"> -Վերապատրաստման և ուսուցման նյութեր (աշխատողների վերապատրաստում)
</t>
  </si>
  <si>
    <t>4263</t>
  </si>
  <si>
    <t xml:space="preserve"> -Տրանսպորտային նյութեր
</t>
  </si>
  <si>
    <t>4264</t>
  </si>
  <si>
    <t xml:space="preserve"> -Շրջակա միջավայրի պաշտպանության և գիտական նյութեր
</t>
  </si>
  <si>
    <t>4265</t>
  </si>
  <si>
    <t xml:space="preserve"> -Առողջապահական  և լաբորատոր նյութեր
</t>
  </si>
  <si>
    <t>4266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</si>
  <si>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</si>
  <si>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</si>
  <si>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</si>
  <si>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</si>
  <si>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1.3 ՏՈԿՈՍԱՎՃԱՐՆԵՐ (տող4310+տող 4320+տող4330)
</t>
  </si>
  <si>
    <t xml:space="preserve">ՆԵՐՔԻՆ ՏՈԿՈՍԱՎՃԱՐՆԵՐ (տող4311+տող4312)
</t>
  </si>
  <si>
    <t xml:space="preserve"> -Ներքին արժեթղթերի տոկոսավճարներ
</t>
  </si>
  <si>
    <t>4411</t>
  </si>
  <si>
    <t xml:space="preserve"> -Ներքին վարկերի տոկոսավճարներ
</t>
  </si>
  <si>
    <t>4412</t>
  </si>
  <si>
    <t xml:space="preserve">ԱՐՏԱՔԻՆ ՏՈԿՈՍԱՎՃԱՐՆԵՐ (տող4321+տող4322)
</t>
  </si>
  <si>
    <t xml:space="preserve"> -Արտաքին արժեթղթերի գծով տոկոսավճարներ
</t>
  </si>
  <si>
    <t>4421</t>
  </si>
  <si>
    <t xml:space="preserve"> -Արտաքին վարկերի գծով տոկոսավճարներ
</t>
  </si>
  <si>
    <t>4422</t>
  </si>
  <si>
    <t xml:space="preserve">ՓՈԽԱՌՈՒԹՅՈՒՆՆԵՐԻ ՀԵՏ ԿԱՊՎԱԾ ՎՃԱՐՆԵՐ (տող4331+տող4332+տող4333) 
</t>
  </si>
  <si>
    <t xml:space="preserve"> -Փոխանակման կուրսերի բացասական տարբերություն
</t>
  </si>
  <si>
    <t>4431</t>
  </si>
  <si>
    <t xml:space="preserve"> -Տույժեր</t>
  </si>
  <si>
    <t>4432</t>
  </si>
  <si>
    <t xml:space="preserve"> -Փոխառությունների գծով տուրքեր
</t>
  </si>
  <si>
    <t>4433</t>
  </si>
  <si>
    <t xml:space="preserve">1.4 ՍՈՒԲՍԻԴԻԱՆԵՐ  (տող4410+տող4420)
</t>
  </si>
  <si>
    <t xml:space="preserve">ՍՈՒԲՍԻԴԻԱՆԵՐ ՊԵՏԱԿԱՆ (ՀԱՄԱՅՆՔԱՅԻՆ) ԿԱԶՄԱԿԵՐՊՈՒԹՅՈՒՆՆԵՐԻՆ (տող4411+տող4412)
</t>
  </si>
  <si>
    <t xml:space="preserve"> -Սուբսիդիաներ ոչ-ֆինանսական պետական (hամայնքային) կազմակերպություններին 
</t>
  </si>
  <si>
    <t>4511</t>
  </si>
  <si>
    <t xml:space="preserve"> -Սուբսիդիաներ ֆինանսական պետական (hամայնքային) կազմակերպություններին 
</t>
  </si>
  <si>
    <t>4512</t>
  </si>
  <si>
    <t xml:space="preserve">ՍՈՒԲՍԻԴԻԱՆԵՐ ՈՉ ՊԵՏԱԿԱՆ (ՈՉ ՀԱՄԱՅՆՔԱՅԻՆ) ԿԱԶՄԱԿԵՐՊՈՒԹՅՈՒՆՆԵՐԻՆ (տող4421+տող4422)
</t>
  </si>
  <si>
    <t xml:space="preserve"> -Սուբսիդիաներ ոչ պետական (ոչ hամայնքային) ոչ ֆինանսական կազմակերպություններին 
</t>
  </si>
  <si>
    <t>4521</t>
  </si>
  <si>
    <t xml:space="preserve"> -Սուբսիդիաներ ոչ պետական (ոչ hամայնքային) ֆինանսական  կազմակերպություններին 
</t>
  </si>
  <si>
    <t>4522</t>
  </si>
  <si>
    <t xml:space="preserve">1.5 ԴՐԱՄԱՇՆՈՐՀՆԵՐ (տող4510+տող4520+տող4530+տող4540)
</t>
  </si>
  <si>
    <t xml:space="preserve">այդ թվում` 
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</si>
  <si>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</si>
  <si>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
</t>
  </si>
  <si>
    <t>4611</t>
  </si>
  <si>
    <t xml:space="preserve"> -Կապիտալ դրամաշնորհներ օտարերկրյա կառավարություններին
</t>
  </si>
  <si>
    <t>4612</t>
  </si>
  <si>
    <t xml:space="preserve">ԴՐԱՄԱՇՆՈՐՀՆԵՐ ՄԻՋԱԶԳԱՅԻՆ ԿԱԶՄԱԿԵՐՊՈՒԹՅՈՒՆՆԵՐԻՆ (տող4521+տող4522)
</t>
  </si>
  <si>
    <t xml:space="preserve"> -Ընթացիկ դրամաշնորհներ  միջազգային կազմակերպություններին
</t>
  </si>
  <si>
    <t>4621</t>
  </si>
  <si>
    <t xml:space="preserve"> -Կապիտալ դրամաշնորհներ միջազգային կազմակերպություններին
</t>
  </si>
  <si>
    <t>4622</t>
  </si>
  <si>
    <t xml:space="preserve">ԸՆԹԱՑԻԿ ԴՐԱՄԱՇՆՈՐՀՆԵՐ ՊԵՏԱԿԱՆ ՀԱՏՎԱԾԻ ԱՅԼ ՄԱԿԱՐԴԱԿՆԵՐԻՆ (տող4531+տող4532+տող4533)
</t>
  </si>
  <si>
    <t xml:space="preserve"> - Ընթացիկ դրամաշնորհներ պետական և համայնքների ոչ առևտրային կազմակերպություններին
</t>
  </si>
  <si>
    <t>4637</t>
  </si>
  <si>
    <t xml:space="preserve"> - Ընթացիկ դրամաշնորհներ պետական և համայնքների  առևտրային կազմակերպություններին
</t>
  </si>
  <si>
    <t>4638</t>
  </si>
  <si>
    <t xml:space="preserve"> - Այլ ընթացիկ դրամաշնորհներ                             (տող 4534+տող 4535 +տող 4536)
</t>
  </si>
  <si>
    <t>4639</t>
  </si>
  <si>
    <t xml:space="preserve">այլ համայնքներին 
</t>
  </si>
  <si>
    <t xml:space="preserve"> - ՀՀ պետական բյուջեին
</t>
  </si>
  <si>
    <t xml:space="preserve"> - այլ</t>
  </si>
  <si>
    <t xml:space="preserve">ԿԱՊԻՏԱԼ ԴՐԱՄԱՇՆՈՐՀՆԵՐ ՊԵՏԱԿԱՆ ՀԱՏՎԱԾԻ ԱՅԼ ՄԱԿԱՐԴԱԿՆԵՐԻՆ (տող4541+տող4542+տող4543)
</t>
  </si>
  <si>
    <t xml:space="preserve"> -Կապիտալ դրամաշնորհներ պետական և համայնքների ոչ առևտրային կազմակերպություններին
</t>
  </si>
  <si>
    <t>4655</t>
  </si>
  <si>
    <t xml:space="preserve"> -Կապիտալ դրամաշնորհներ պետական և համայնքների  առևտրային կազմակերպություններին
</t>
  </si>
  <si>
    <t>4656</t>
  </si>
  <si>
    <t xml:space="preserve"> -Այլ կապիտալ դրամաշնորհներ                                     (տող 4544+տող 4545 +տող 4546)
</t>
  </si>
  <si>
    <t>4657</t>
  </si>
  <si>
    <t xml:space="preserve">ՀՀ այլ համայնքներին 
</t>
  </si>
  <si>
    <t xml:space="preserve"> - այլ
</t>
  </si>
  <si>
    <t xml:space="preserve">1.6 ՍՈՑԻԱԼԱԿԱՆ ՆՊԱՍՏՆԵՐ ԵՎ ԿԵՆՍԱԹՈՇԱԿՆԵՐ (տող4610+տող4630+տող4640)
</t>
  </si>
  <si>
    <t xml:space="preserve">ՍՈՑԻԱԼԱԿԱՆ ԱՊԱՀՈՎՈՒԹՅԱՆ ՆՊԱՍՏՆԵՐ
</t>
  </si>
  <si>
    <t xml:space="preserve"> - Տնային տնտեսություններին դրամով վճարվող սոցիալական ապահովության վճարներ
</t>
  </si>
  <si>
    <t>4711</t>
  </si>
  <si>
    <t xml:space="preserve"> - Սոցիալական ապահովության բնեղեն նպաստներ ծառայություններ մատուցողներին
</t>
  </si>
  <si>
    <t>4712</t>
  </si>
  <si>
    <t xml:space="preserve"> ՍՈՑԻԱԼԱԿԱՆ ՕԳՆՈՒԹՅԱՆ ԴՐԱՄԱԿԱՆ ԱՐՏԱՀԱՅՏՈՒԹՅԱՄԲ ՆՊԱՍՏՆԵՐ (ԲՅՈՒՋԵԻՑ) (տող4631+տող4632+տող4633+տող4634) 
</t>
  </si>
  <si>
    <t xml:space="preserve">որից` </t>
  </si>
  <si>
    <t xml:space="preserve"> -Հուղարկավորության նպաստներ բյուջեից
</t>
  </si>
  <si>
    <t>4726</t>
  </si>
  <si>
    <t xml:space="preserve"> -Կրթական, մշակութային և սպորտային նպաստներ բյուջեից
</t>
  </si>
  <si>
    <t>4727</t>
  </si>
  <si>
    <t xml:space="preserve"> -Բնակարանային նպաստներ բյուջեից
</t>
  </si>
  <si>
    <t>4728</t>
  </si>
  <si>
    <t xml:space="preserve"> -Այլ նպաստներ բյուջեից
</t>
  </si>
  <si>
    <t>4729</t>
  </si>
  <si>
    <t xml:space="preserve"> ԿԵՆՍԱԹՈՇԱԿՆԵՐ (տող4641) 
</t>
  </si>
  <si>
    <t xml:space="preserve"> -Կենսաթոշակներ
</t>
  </si>
  <si>
    <t>4741</t>
  </si>
  <si>
    <t xml:space="preserve">1.7 ԱՅԼ ԾԱԽՍԵՐ (տող4710+տող4720+տող4730+տող4740+տող4750+տող4760+տող4770)
</t>
  </si>
  <si>
    <t xml:space="preserve">ՆՎԻՐԱՏՎՈՒԹՅՈՒՆՆԵՐ ՈՉ ԿԱՌԱՎԱՐԱԿԱՆ (ՀԱՍԱՐԱԿԱԿԱՆ) ԿԱԶՄԱԿԵՐՊՈՒԹՅՈՒՆՆԵՐԻՆ (տող4711+տող4712) 
</t>
  </si>
  <si>
    <t xml:space="preserve"> - Տնային տնտեսություններին ծառայություններ մատուցող` շահույթ չհետապնդող կազմակերպություններին նվիրատվություններ
</t>
  </si>
  <si>
    <t>4811</t>
  </si>
  <si>
    <t xml:space="preserve"> -Նվիրատվություններ այլ շահույթ չհետապնդող կազմակերպություններին
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</si>
  <si>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</si>
  <si>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(տող4721+տող4722+տող4723+տող4724)
</t>
  </si>
  <si>
    <t xml:space="preserve"> -Աշխատավարձի ֆոնդ
</t>
  </si>
  <si>
    <t>4821</t>
  </si>
  <si>
    <t xml:space="preserve"> -Այլ հարկեր
</t>
  </si>
  <si>
    <t>4822</t>
  </si>
  <si>
    <t xml:space="preserve"> -Պարտադիր վճարներ
</t>
  </si>
  <si>
    <t>4823</t>
  </si>
  <si>
    <t xml:space="preserve"> -Պետական հատվածի տարբեր մակարդակների կողմից միմյանց նկատմամբ կիրառվող տույժեր
</t>
  </si>
  <si>
    <t>4824</t>
  </si>
  <si>
    <t xml:space="preserve">ԴԱՏԱՐԱՆՆԵՐԻ ԿՈՂՄԻՑ ՆՇԱՆԱԿՎԱԾ ՏՈՒՅԺԵՐ ԵՎ ՏՈՒԳԱՆՔՆԵՐ (տող4731)
</t>
  </si>
  <si>
    <t xml:space="preserve">որից`
</t>
  </si>
  <si>
    <t xml:space="preserve"> -Դատարանների կողմից նշանակված տույժեր և տուգանքներ
</t>
  </si>
  <si>
    <t>4831</t>
  </si>
  <si>
    <t xml:space="preserve"> ԲՆԱԿԱՆ ԱՂԵՏՆԵՐԻՑ ԿԱՄ ԱՅԼ ԲՆԱԿԱՆ ՊԱՏՃԱՌՆԵՐՈՎ ԱՌԱՋԱՑԱԾ ՎՆԱՍՆԵՐԻ ԿԱՄ ՎՆԱՍՎԱԾՔՆԵՐԻ ՎԵՐԱԿԱՆԳՆՈՒՄ (տող4741+տող4742)
</t>
  </si>
  <si>
    <t xml:space="preserve"> -Բնական աղետներից առաջացած վնասվածքների կամ վնասների վերականգնում
</t>
  </si>
  <si>
    <t>4841</t>
  </si>
  <si>
    <t xml:space="preserve"> -Այլ բնական պատճառներով ստացած վնասվածքների վերականգնում
</t>
  </si>
  <si>
    <t>4842</t>
  </si>
  <si>
    <t xml:space="preserve">ԿԱՌԱՎԱՐՄԱՆ ՄԱՐՄԻՆՆԵՐԻ ԳՈՐԾՈՒՆԵՈՒԹՅԱՆ ՀԵՏԵՎԱՆՔՈՎ ԱՌԱՋԱՑԱԾ ՎՆԱՍՆԵՐԻ ԿԱՄ ՎՆԱՍՎԱԾՔՆԵՐԻ  ՎԵՐԱԿԱՆԳՆՈՒՄ (տող4751)
</t>
  </si>
  <si>
    <t xml:space="preserve"> -Կառավարման մարմինների գործունեության հետևանքով առաջացած վնասվածքների  կամ վնասների վերականգնում 
</t>
  </si>
  <si>
    <t>4851</t>
  </si>
  <si>
    <t xml:space="preserve"> ԱՅԼ ԾԱԽՍԵՐ (տող4761)
</t>
  </si>
  <si>
    <t xml:space="preserve"> -Այլ ծախսեր
</t>
  </si>
  <si>
    <t>4861</t>
  </si>
  <si>
    <t xml:space="preserve">ՊԱՀՈՒՍՏԱՅԻՆ ՄԻՋՈՑՆԵՐ (տող4771)
</t>
  </si>
  <si>
    <t xml:space="preserve"> -Պահուստային միջոցներ
</t>
  </si>
  <si>
    <t>4891</t>
  </si>
  <si>
    <t xml:space="preserve">այդ թվում` համայնքի բյուջեի վարչական մասի պահուստային ֆոնդից ֆոնդային մաս կատարվող հատկացումներ
</t>
  </si>
  <si>
    <t xml:space="preserve">Բ. ՈՉ ՖԻՆԱՆՍԱԿԱՆ ԱԿՏԻՎՆԵՐԻ ԳԾՈՎ ԾԱԽՍԵՐ                     (տող5100+տող5200+տող5300+տող5400)
</t>
  </si>
  <si>
    <t xml:space="preserve">1.1. ՀԻՄՆԱԿԱՆ ՄԻՋՈՑՆԵՐ                                 (տող5110+տող5120+տող5130)
</t>
  </si>
  <si>
    <t xml:space="preserve">ՇԵՆՔԵՐ ԵՎ ՇԻՆՈՒԹՅՈՒՆՆԵՐ                                       (տող5111+տող5112+տող5113)
</t>
  </si>
  <si>
    <t xml:space="preserve"> - Շենքերի և շինությունների ձեռք բերում
</t>
  </si>
  <si>
    <t>5111</t>
  </si>
  <si>
    <t xml:space="preserve"> - Շենքերի և շինությունների կառուցում
</t>
  </si>
  <si>
    <t>5112</t>
  </si>
  <si>
    <t xml:space="preserve"> - Շենքերի և շինությունների կապիտալ վերանորոգում
</t>
  </si>
  <si>
    <t>5113</t>
  </si>
  <si>
    <t xml:space="preserve">ՄԵՔԵՆԱՆԵՐ ԵՎ ՍԱՐՔԱՎՈՐՈՒՄՆԵ   (տող5121+ տող5122+տող5123)
</t>
  </si>
  <si>
    <t xml:space="preserve"> - Տրանսպորտային սարքավորումներ
</t>
  </si>
  <si>
    <t>5121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</si>
  <si>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</si>
  <si>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</si>
  <si>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</si>
  <si>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</si>
  <si>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 ԱՅԼ ՀԻՄՆԱԿԱՆ ՄԻՋՈՑՆԵ     (տող 5131+տող 5132+տող 5133+ տող5134)
</t>
  </si>
  <si>
    <t xml:space="preserve"> -Աճեցվող ակտիվներ
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</si>
  <si>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</si>
  <si>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</si>
  <si>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</si>
  <si>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</si>
  <si>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</si>
  <si>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</si>
  <si>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</si>
  <si>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1.2 ՊԱՇԱՐՆԵՐ (տող5211+տող5221+տող5231+տող5241)
</t>
  </si>
  <si>
    <t xml:space="preserve"> - Համայնքային նշանակության ռազմավարական պաշարներ
</t>
  </si>
  <si>
    <t>5211</t>
  </si>
  <si>
    <t xml:space="preserve"> - Նյութեր և պարագաներ
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</si>
  <si>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</si>
  <si>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</si>
  <si>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</si>
  <si>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</si>
  <si>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</si>
  <si>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1.3 ԲԱՐՁՐԱՐԺԵՔ ԱԿՏԻՎՆԵՐ (տող 5311)
</t>
  </si>
  <si>
    <t xml:space="preserve"> -Բարձրարժեք ակտիվներ
</t>
  </si>
  <si>
    <t>5311</t>
  </si>
  <si>
    <t xml:space="preserve">1.4 ՉԱՐՏԱԴՐՎԱԾ ԱԿՏԻՎՆԵՐ                         (տող 5411+տող 5421+տող 5431+տող5441)
</t>
  </si>
  <si>
    <t xml:space="preserve"> -Հող
</t>
  </si>
  <si>
    <t>5411</t>
  </si>
  <si>
    <t xml:space="preserve"> -Ընդերքային ակտիվներ
</t>
  </si>
  <si>
    <t>5421</t>
  </si>
  <si>
    <t xml:space="preserve"> -Այլ բնական ծագում ունեցող ակտիվներ
</t>
  </si>
  <si>
    <t>5431</t>
  </si>
  <si>
    <t xml:space="preserve"> -Ոչ նյութական չարտադրված ակտիվներ
</t>
  </si>
  <si>
    <t>5441</t>
  </si>
  <si>
    <t xml:space="preserve"> Գ. ՈՉ ՖԻՆԱՆՍԱԿԱՆ ԱԿՏԻՎՆԵՐԻ ԻՐԱՑՈՒՄԻՑ ՄՈՒՏՔԵՐ (տող6100+տող6200+տող6300+տող6400)
</t>
  </si>
  <si>
    <t xml:space="preserve">այդ թվում`
</t>
  </si>
  <si>
    <t xml:space="preserve">ՀԻՄՆԱԿԱՆ ՄԻՋՈՑՆԵՐԻ ԻՐԱՑՈՒՄԻՑ ՄՈՒՏՔԵՐ (տող6110+տող6120+տող6130) 
</t>
  </si>
  <si>
    <t xml:space="preserve">ԱՆՇԱՐԺ ԳՈՒՅՔԻ ԻՐԱՑՈՒՄԻՑ ՄՈՒՏՔԵՐ 
</t>
  </si>
  <si>
    <t>8111</t>
  </si>
  <si>
    <t xml:space="preserve">ՇԱՐԺԱԿԱՆ ԳՈՒՅՔԻ ԻՐԱՑՈՒՄԻՑ ՄՈՒՏՔԵՐ
</t>
  </si>
  <si>
    <t>8121</t>
  </si>
  <si>
    <t xml:space="preserve">ԱՅԼ ՀԻՄՆԱԿԱՆ ՄԻՋՈՑՆԵՐԻ ԻՐԱՑՈՒՄԻՑ ՄՈՒՏՔԵՐ
</t>
  </si>
  <si>
    <t>8131</t>
  </si>
  <si>
    <t xml:space="preserve">ՊԱՇԱՐՆԵՐԻ ԻՐԱՑՈՒՄԻՑ ՄՈՒՏՔԵՐ (տող6210+տող6220)
</t>
  </si>
  <si>
    <t xml:space="preserve"> ՌԱԶՄԱՎԱՐԱԿԱՆ ՀԱՄԱՅՆՔԱՅԻՆ ՊԱՇԱՐՆԵՐԻ ԻՐԱՑՈՒՄԻՑ ՄՈՒՏՔԵՐ
</t>
  </si>
  <si>
    <t>8211</t>
  </si>
  <si>
    <t xml:space="preserve">ԱՅԼ ՊԱՇԱՐՆԵՐԻ ԻՐԱՑՈՒՄԻՑ ՄՈՒՏՔԵՐ (տող6221+տող6222+տող6223)
</t>
  </si>
  <si>
    <t xml:space="preserve"> - Արտադրական պաշարների իրացումից մուտքեր
</t>
  </si>
  <si>
    <t>8221</t>
  </si>
  <si>
    <t xml:space="preserve"> - Վերավաճառքի համար ապրանքների իրացումից մուտքեր
</t>
  </si>
  <si>
    <t>8222</t>
  </si>
  <si>
    <t xml:space="preserve"> - Սպառման համար նախատեսված պաշարների իրացումից մուտքեր
</t>
  </si>
  <si>
    <t>8223</t>
  </si>
  <si>
    <t xml:space="preserve">ԲԱՐՁՐԱՐԺԵՔ ԱԿՏԻՎՆԵՐԻ ԻՐԱՑՈՒՄԻՑ ՄՈՒՏՔԵՐ   (տող 6310)
</t>
  </si>
  <si>
    <t xml:space="preserve">ԲԱՐՁՐԱՐԺԵՔ ԱԿՏԻՎՆԵՐԻ ԻՐԱՑՈՒՄԻՑ ՄՈՒՏՔԵՐ
</t>
  </si>
  <si>
    <t>8311</t>
  </si>
  <si>
    <t xml:space="preserve">ՉԱՐՏԱԴՐՎԱԾ ԱԿՏԻՎՆԵՐԻ ԻՐԱՑՈՒՄԻՑ ՄՈՒՏՔԵՐ`                                                   (տող6410+տող6420+տող6430+տող6440)
</t>
  </si>
  <si>
    <t xml:space="preserve">ՀՈՂԻ ԻՐԱՑՈՒՄԻՑ ՄՈՒՏՔԵՐ
</t>
  </si>
  <si>
    <t>8411</t>
  </si>
  <si>
    <t xml:space="preserve">ՕԳՏԱԿԱՐ ՀԱՆԱԾՈՆԵՐԻ ԻՐԱՑՈՒՄԻՑ ՄՈՒՏՔԵՐ
</t>
  </si>
  <si>
    <t>8412</t>
  </si>
  <si>
    <t xml:space="preserve"> ԱՅԼ ԲՆԱԿԱՆ ԾԱԳՈՒՄ ՈՒՆԵՑՈՂ ՀԻՄՆԱԿԱՆ ՄԻՋՈՑՆԵՐԻ ԻՐԱՑՈՒՄԻՑ ՄՈՒՏՔԵՐ
</t>
  </si>
  <si>
    <t>8413</t>
  </si>
  <si>
    <t xml:space="preserve"> ՈՉ ՆՅՈՒԹԱԿԱՆ ՉԱՐՏԱԴՐՎԱԾ ԱԿՏԻՎՆԵՐԻ ԻՐԱՑՈՒՄԻՑ ՄՈՒՏՔԵՐ
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</si>
  <si>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</si>
  <si>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</si>
  <si>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</si>
  <si>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</si>
  <si>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</si>
  <si>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</si>
  <si>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</si>
  <si>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</si>
  <si>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</si>
  <si>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</si>
  <si>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</si>
  <si>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</si>
  <si>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</si>
  <si>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</si>
  <si>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</si>
  <si>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</si>
  <si>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</si>
  <si>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</si>
  <si>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</si>
  <si>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</si>
  <si>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</si>
  <si>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</si>
  <si>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</si>
  <si>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</si>
  <si>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</si>
  <si>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</si>
  <si>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</si>
  <si>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</si>
  <si>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</si>
  <si>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</si>
  <si>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</si>
  <si>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</si>
  <si>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</si>
  <si>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</si>
  <si>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</si>
  <si>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</si>
  <si>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</si>
  <si>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</si>
  <si>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</si>
  <si>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</si>
  <si>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</si>
  <si>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</si>
  <si>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</si>
  <si>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</si>
  <si>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</si>
  <si>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</si>
  <si>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</si>
  <si>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</si>
  <si>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</si>
  <si>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</si>
  <si>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</si>
  <si>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</si>
  <si>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</si>
  <si>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</si>
  <si>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</si>
  <si>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</si>
  <si>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</si>
  <si>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</si>
  <si>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</si>
  <si>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</si>
  <si>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 xml:space="preserve"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
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</si>
  <si>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</si>
  <si>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</si>
  <si>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</si>
  <si>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</si>
  <si>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
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</si>
  <si>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</si>
  <si>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
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</si>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</sst>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B78">
      <selection activeCell="B26" sqref="B26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1000</v>
      </c>
      <c r="B12" s="8" t="s">
        <v>20</v>
      </c>
      <c r="C12" s="7"/>
      <c r="D12" s="9">
        <f aca="true" t="shared" si="0" ref="D12:L12">SUM(D13,D50,D69)</f>
        <v>320443600</v>
      </c>
      <c r="E12" s="9">
        <f t="shared" si="0"/>
        <v>320443600</v>
      </c>
      <c r="F12" s="9">
        <f t="shared" si="0"/>
        <v>0</v>
      </c>
      <c r="G12" s="9">
        <f t="shared" si="0"/>
        <v>328456200</v>
      </c>
      <c r="H12" s="9" t="e">
        <f t="shared" si="0"/>
        <v>#REF!</v>
      </c>
      <c r="I12" s="9">
        <f t="shared" si="0"/>
        <v>0</v>
      </c>
      <c r="J12" s="9">
        <f t="shared" si="0"/>
        <v>160768845</v>
      </c>
      <c r="K12" s="9" t="e">
        <f t="shared" si="0"/>
        <v>#REF!</v>
      </c>
      <c r="L12" s="9">
        <f t="shared" si="0"/>
        <v>0</v>
      </c>
    </row>
    <row r="13" spans="1:12" ht="39.75" customHeight="1">
      <c r="A13" s="7">
        <v>1100</v>
      </c>
      <c r="B13" s="8" t="s">
        <v>21</v>
      </c>
      <c r="C13" s="7" t="s">
        <v>22</v>
      </c>
      <c r="D13" s="9">
        <f>SUM(D14,D17,D19,D40,D44)</f>
        <v>46034000</v>
      </c>
      <c r="E13" s="9">
        <f>SUM(E14,E17,E19,E40,E44)</f>
        <v>46034000</v>
      </c>
      <c r="F13" s="9" t="s">
        <v>23</v>
      </c>
      <c r="G13" s="9">
        <f>SUM(G14,G17,G19,G40,G44)</f>
        <v>50534000</v>
      </c>
      <c r="H13" s="9">
        <f>SUM(H14,H17,H19,H40,H44)</f>
        <v>50534000</v>
      </c>
      <c r="I13" s="9" t="s">
        <v>23</v>
      </c>
      <c r="J13" s="9">
        <f>SUM(J14,J17,J19,J40,J44)</f>
        <v>23285414</v>
      </c>
      <c r="K13" s="9">
        <f>SUM(K14,K17,K19,K40,K44)</f>
        <v>23285414</v>
      </c>
      <c r="L13" s="9" t="s">
        <v>23</v>
      </c>
    </row>
    <row r="14" spans="1:12" ht="39.75" customHeight="1">
      <c r="A14" s="7">
        <v>1110</v>
      </c>
      <c r="B14" s="8" t="s">
        <v>24</v>
      </c>
      <c r="C14" s="7" t="s">
        <v>25</v>
      </c>
      <c r="D14" s="9">
        <f>SUM(D15,D16)</f>
        <v>9950000</v>
      </c>
      <c r="E14" s="9">
        <f>SUM(E15,E16)</f>
        <v>9950000</v>
      </c>
      <c r="F14" s="9" t="s">
        <v>23</v>
      </c>
      <c r="G14" s="9">
        <f>SUM(G15,G16)</f>
        <v>9950000</v>
      </c>
      <c r="H14" s="9">
        <f>SUM(H15,H16)</f>
        <v>9950000</v>
      </c>
      <c r="I14" s="9" t="s">
        <v>23</v>
      </c>
      <c r="J14" s="9">
        <f>SUM(J15,J16)</f>
        <v>3427038</v>
      </c>
      <c r="K14" s="9">
        <f>SUM(K15,K16)</f>
        <v>3427038</v>
      </c>
      <c r="L14" s="9" t="s">
        <v>23</v>
      </c>
    </row>
    <row r="15" spans="1:12" ht="39.75" customHeight="1">
      <c r="A15" s="7">
        <v>1111</v>
      </c>
      <c r="B15" s="8" t="s">
        <v>26</v>
      </c>
      <c r="C15" s="7"/>
      <c r="D15" s="9">
        <f>SUM(E15,F15)</f>
        <v>3000000</v>
      </c>
      <c r="E15" s="9">
        <v>3000000</v>
      </c>
      <c r="F15" s="9" t="s">
        <v>23</v>
      </c>
      <c r="G15" s="9">
        <f>SUM(H15,I15)</f>
        <v>3000000</v>
      </c>
      <c r="H15" s="9">
        <v>3000000</v>
      </c>
      <c r="I15" s="9" t="s">
        <v>23</v>
      </c>
      <c r="J15" s="9">
        <f>SUM(K15,L15)</f>
        <v>1742187</v>
      </c>
      <c r="K15" s="9">
        <v>1742187</v>
      </c>
      <c r="L15" s="9" t="s">
        <v>23</v>
      </c>
    </row>
    <row r="16" spans="1:12" ht="39.75" customHeight="1">
      <c r="A16" s="7">
        <v>1112</v>
      </c>
      <c r="B16" s="8" t="s">
        <v>27</v>
      </c>
      <c r="C16" s="7"/>
      <c r="D16" s="9">
        <f>SUM(E16,F16)</f>
        <v>6950000</v>
      </c>
      <c r="E16" s="9">
        <v>6950000</v>
      </c>
      <c r="F16" s="9" t="s">
        <v>23</v>
      </c>
      <c r="G16" s="9">
        <f>SUM(H16,I16)</f>
        <v>6950000</v>
      </c>
      <c r="H16" s="9">
        <v>6950000</v>
      </c>
      <c r="I16" s="9" t="s">
        <v>23</v>
      </c>
      <c r="J16" s="9">
        <f>SUM(K16,L16)</f>
        <v>1684851</v>
      </c>
      <c r="K16" s="9">
        <v>1684851</v>
      </c>
      <c r="L16" s="9" t="s">
        <v>23</v>
      </c>
    </row>
    <row r="17" spans="1:12" ht="39.75" customHeight="1">
      <c r="A17" s="7">
        <v>1120</v>
      </c>
      <c r="B17" s="8" t="s">
        <v>28</v>
      </c>
      <c r="C17" s="7" t="s">
        <v>29</v>
      </c>
      <c r="D17" s="9">
        <f>SUM(D18)</f>
        <v>29700000</v>
      </c>
      <c r="E17" s="9">
        <f>SUM(E18)</f>
        <v>29700000</v>
      </c>
      <c r="F17" s="9" t="s">
        <v>23</v>
      </c>
      <c r="G17" s="9">
        <f>SUM(G18)</f>
        <v>34200000</v>
      </c>
      <c r="H17" s="9">
        <f>SUM(H18)</f>
        <v>34200000</v>
      </c>
      <c r="I17" s="9" t="s">
        <v>23</v>
      </c>
      <c r="J17" s="9">
        <f>SUM(J18)</f>
        <v>15402970</v>
      </c>
      <c r="K17" s="9">
        <f>SUM(K18)</f>
        <v>15402970</v>
      </c>
      <c r="L17" s="9" t="s">
        <v>23</v>
      </c>
    </row>
    <row r="18" spans="1:12" ht="39.75" customHeight="1">
      <c r="A18" s="7">
        <v>1121</v>
      </c>
      <c r="B18" s="8" t="s">
        <v>30</v>
      </c>
      <c r="C18" s="7"/>
      <c r="D18" s="9">
        <f>SUM(E18,F18)</f>
        <v>29700000</v>
      </c>
      <c r="E18" s="9">
        <v>29700000</v>
      </c>
      <c r="F18" s="9" t="s">
        <v>23</v>
      </c>
      <c r="G18" s="9">
        <f>SUM(H18,I18)</f>
        <v>34200000</v>
      </c>
      <c r="H18" s="9">
        <v>34200000</v>
      </c>
      <c r="I18" s="9" t="s">
        <v>23</v>
      </c>
      <c r="J18" s="9">
        <f>SUM(K18,L18)</f>
        <v>15402970</v>
      </c>
      <c r="K18" s="9">
        <v>15402970</v>
      </c>
      <c r="L18" s="9" t="s">
        <v>23</v>
      </c>
    </row>
    <row r="19" spans="1:12" ht="39.75" customHeight="1">
      <c r="A19" s="7">
        <v>1130</v>
      </c>
      <c r="B19" s="8" t="s">
        <v>31</v>
      </c>
      <c r="C19" s="7" t="s">
        <v>32</v>
      </c>
      <c r="D19" s="9">
        <f>SUM(D20)</f>
        <v>2784000</v>
      </c>
      <c r="E19" s="9">
        <f>SUM(E20)</f>
        <v>2784000</v>
      </c>
      <c r="F19" s="9" t="s">
        <v>23</v>
      </c>
      <c r="G19" s="9">
        <f>SUM(G20)</f>
        <v>2784000</v>
      </c>
      <c r="H19" s="9">
        <f>SUM(H20)</f>
        <v>2784000</v>
      </c>
      <c r="I19" s="9" t="s">
        <v>23</v>
      </c>
      <c r="J19" s="9">
        <f>SUM(J20)</f>
        <v>1579286</v>
      </c>
      <c r="K19" s="9">
        <f>SUM(K20)</f>
        <v>1579286</v>
      </c>
      <c r="L19" s="9" t="s">
        <v>23</v>
      </c>
    </row>
    <row r="20" spans="1:12" ht="39" customHeight="1">
      <c r="A20" s="7">
        <v>1131</v>
      </c>
      <c r="B20" s="8" t="s">
        <v>33</v>
      </c>
      <c r="C20" s="7" t="s">
        <v>34</v>
      </c>
      <c r="D20" s="9">
        <f>SUM(D21,D24,D25,D26,D27,D28,D29,D30,D31,D32,D33,D34,D35,D36,D37,D38,D39)</f>
        <v>2784000</v>
      </c>
      <c r="E20" s="9">
        <f>SUM(E21,E24,E25,E26,E27,E28,E29,E30,E31,E32,E33,E34,E35,E36,E37,E38,E39)</f>
        <v>2784000</v>
      </c>
      <c r="F20" s="9" t="s">
        <v>23</v>
      </c>
      <c r="G20" s="9">
        <f>SUM(G21,G24,G25,G26,G27,G28,G29,G30,G31,G32,G33,G34,G35,G36,G37,G38,G39)</f>
        <v>2784000</v>
      </c>
      <c r="H20" s="9">
        <f>SUM(H21,H24,H25,H26,H27,H28,H29,H30,H31,H32,H33,H34,H35,H36,H37,H38,H39)</f>
        <v>2784000</v>
      </c>
      <c r="I20" s="9" t="s">
        <v>23</v>
      </c>
      <c r="J20" s="9">
        <f>SUM(J21,J24,J25,J26,J27,J28,J29,J30,J31,J32,J33,J34,J35,J36,J37,J38,J39)</f>
        <v>1579286</v>
      </c>
      <c r="K20" s="9">
        <f>SUM(K21,K24,K25,K26,K27,K28,K29,K30,K31,K32,K33,K34,K35,K36,K37,K38,K39)</f>
        <v>1579286</v>
      </c>
      <c r="L20" s="9" t="s">
        <v>23</v>
      </c>
    </row>
    <row r="21" spans="1:12" ht="39.75" customHeight="1" hidden="1">
      <c r="A21" s="7">
        <v>1132</v>
      </c>
      <c r="B21" s="8" t="s">
        <v>35</v>
      </c>
      <c r="C21" s="7"/>
      <c r="D21" s="9">
        <f>SUM(D22,D23)</f>
        <v>0</v>
      </c>
      <c r="E21" s="9">
        <f>SUM(E22,E23)</f>
        <v>0</v>
      </c>
      <c r="F21" s="9" t="s">
        <v>23</v>
      </c>
      <c r="G21" s="9">
        <f>SUM(G22,G23)</f>
        <v>0</v>
      </c>
      <c r="H21" s="9">
        <f>SUM(H22,H23)</f>
        <v>0</v>
      </c>
      <c r="I21" s="9" t="s">
        <v>23</v>
      </c>
      <c r="J21" s="9">
        <f>SUM(J22,J23)</f>
        <v>0</v>
      </c>
      <c r="K21" s="9">
        <f>SUM(K22,K23)</f>
        <v>0</v>
      </c>
      <c r="L21" s="9" t="s">
        <v>23</v>
      </c>
    </row>
    <row r="22" spans="1:12" ht="39.75" customHeight="1" hidden="1">
      <c r="A22" s="7">
        <v>1133</v>
      </c>
      <c r="B22" s="8" t="s">
        <v>36</v>
      </c>
      <c r="C22" s="7"/>
      <c r="D22" s="9">
        <f aca="true" t="shared" si="1" ref="D22:D39">SUM(E22,F22)</f>
        <v>0</v>
      </c>
      <c r="E22" s="9">
        <v>0</v>
      </c>
      <c r="F22" s="9" t="s">
        <v>23</v>
      </c>
      <c r="G22" s="9">
        <f aca="true" t="shared" si="2" ref="G22:G39">SUM(H22,I22)</f>
        <v>0</v>
      </c>
      <c r="H22" s="9">
        <v>0</v>
      </c>
      <c r="I22" s="9" t="s">
        <v>23</v>
      </c>
      <c r="J22" s="9">
        <f aca="true" t="shared" si="3" ref="J22:J39">SUM(K22,L22)</f>
        <v>0</v>
      </c>
      <c r="K22" s="9">
        <v>0</v>
      </c>
      <c r="L22" s="9" t="s">
        <v>23</v>
      </c>
    </row>
    <row r="23" spans="1:12" ht="39.75" customHeight="1" hidden="1">
      <c r="A23" s="7">
        <v>1134</v>
      </c>
      <c r="B23" s="8" t="s">
        <v>37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customHeight="1" hidden="1">
      <c r="A24" s="7">
        <v>1135</v>
      </c>
      <c r="B24" s="8" t="s">
        <v>38</v>
      </c>
      <c r="C24" s="7"/>
      <c r="D24" s="9">
        <f t="shared" si="1"/>
        <v>0</v>
      </c>
      <c r="E24" s="9">
        <v>0</v>
      </c>
      <c r="F24" s="9" t="s">
        <v>23</v>
      </c>
      <c r="G24" s="9">
        <f t="shared" si="2"/>
        <v>0</v>
      </c>
      <c r="H24" s="9">
        <v>0</v>
      </c>
      <c r="I24" s="9" t="s">
        <v>23</v>
      </c>
      <c r="J24" s="9">
        <f t="shared" si="3"/>
        <v>120000</v>
      </c>
      <c r="K24" s="9">
        <v>120000</v>
      </c>
      <c r="L24" s="9" t="s">
        <v>23</v>
      </c>
    </row>
    <row r="25" spans="1:12" ht="39.75" customHeight="1" hidden="1">
      <c r="A25" s="7">
        <v>1136</v>
      </c>
      <c r="B25" s="8" t="s">
        <v>39</v>
      </c>
      <c r="C25" s="7"/>
      <c r="D25" s="9">
        <f t="shared" si="1"/>
        <v>0</v>
      </c>
      <c r="E25" s="9">
        <v>0</v>
      </c>
      <c r="F25" s="9" t="s">
        <v>23</v>
      </c>
      <c r="G25" s="9">
        <f t="shared" si="2"/>
        <v>0</v>
      </c>
      <c r="H25" s="9">
        <v>0</v>
      </c>
      <c r="I25" s="9" t="s">
        <v>23</v>
      </c>
      <c r="J25" s="9">
        <f t="shared" si="3"/>
        <v>0</v>
      </c>
      <c r="K25" s="9">
        <v>0</v>
      </c>
      <c r="L25" s="9" t="s">
        <v>23</v>
      </c>
    </row>
    <row r="26" spans="1:12" ht="39.75" customHeight="1">
      <c r="A26" s="7">
        <v>1137</v>
      </c>
      <c r="B26" s="8" t="s">
        <v>40</v>
      </c>
      <c r="C26" s="7"/>
      <c r="D26" s="9">
        <f t="shared" si="1"/>
        <v>1060000</v>
      </c>
      <c r="E26" s="9">
        <v>1060000</v>
      </c>
      <c r="F26" s="9" t="s">
        <v>23</v>
      </c>
      <c r="G26" s="9">
        <f t="shared" si="2"/>
        <v>1060000</v>
      </c>
      <c r="H26" s="9">
        <v>1060000</v>
      </c>
      <c r="I26" s="9" t="s">
        <v>23</v>
      </c>
      <c r="J26" s="9">
        <f t="shared" si="3"/>
        <v>480000</v>
      </c>
      <c r="K26" s="9">
        <v>480000</v>
      </c>
      <c r="L26" s="9" t="s">
        <v>23</v>
      </c>
    </row>
    <row r="27" spans="1:12" ht="39.75" customHeight="1">
      <c r="A27" s="7">
        <v>1138</v>
      </c>
      <c r="B27" s="8" t="s">
        <v>41</v>
      </c>
      <c r="C27" s="7"/>
      <c r="D27" s="9">
        <f t="shared" si="1"/>
        <v>260000</v>
      </c>
      <c r="E27" s="9">
        <v>260000</v>
      </c>
      <c r="F27" s="9" t="s">
        <v>23</v>
      </c>
      <c r="G27" s="9">
        <f t="shared" si="2"/>
        <v>260000</v>
      </c>
      <c r="H27" s="9">
        <v>260000</v>
      </c>
      <c r="I27" s="9" t="s">
        <v>23</v>
      </c>
      <c r="J27" s="9">
        <f t="shared" si="3"/>
        <v>72800</v>
      </c>
      <c r="K27" s="9">
        <v>72800</v>
      </c>
      <c r="L27" s="9" t="s">
        <v>23</v>
      </c>
    </row>
    <row r="28" spans="1:12" ht="39" customHeight="1">
      <c r="A28" s="7">
        <v>1139</v>
      </c>
      <c r="B28" s="8" t="s">
        <v>42</v>
      </c>
      <c r="C28" s="7"/>
      <c r="D28" s="9">
        <f t="shared" si="1"/>
        <v>600000</v>
      </c>
      <c r="E28" s="9">
        <v>600000</v>
      </c>
      <c r="F28" s="9" t="s">
        <v>23</v>
      </c>
      <c r="G28" s="9">
        <f t="shared" si="2"/>
        <v>600000</v>
      </c>
      <c r="H28" s="9">
        <v>600000</v>
      </c>
      <c r="I28" s="9" t="s">
        <v>23</v>
      </c>
      <c r="J28" s="9">
        <f t="shared" si="3"/>
        <v>328400</v>
      </c>
      <c r="K28" s="9">
        <v>328400</v>
      </c>
      <c r="L28" s="9" t="s">
        <v>23</v>
      </c>
    </row>
    <row r="29" spans="1:12" ht="39.75" customHeight="1" hidden="1">
      <c r="A29" s="7">
        <v>1140</v>
      </c>
      <c r="B29" s="8" t="s">
        <v>43</v>
      </c>
      <c r="C29" s="7"/>
      <c r="D29" s="9">
        <f t="shared" si="1"/>
        <v>0</v>
      </c>
      <c r="E29" s="9">
        <v>0</v>
      </c>
      <c r="F29" s="9" t="s">
        <v>23</v>
      </c>
      <c r="G29" s="9">
        <f t="shared" si="2"/>
        <v>0</v>
      </c>
      <c r="H29" s="9">
        <v>0</v>
      </c>
      <c r="I29" s="9" t="s">
        <v>23</v>
      </c>
      <c r="J29" s="9">
        <f t="shared" si="3"/>
        <v>0</v>
      </c>
      <c r="K29" s="9">
        <v>0</v>
      </c>
      <c r="L29" s="9" t="s">
        <v>23</v>
      </c>
    </row>
    <row r="30" spans="1:12" ht="39.75" customHeight="1" hidden="1">
      <c r="A30" s="7">
        <v>1141</v>
      </c>
      <c r="B30" s="8" t="s">
        <v>44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75" customHeight="1">
      <c r="A31" s="7">
        <v>1142</v>
      </c>
      <c r="B31" s="8" t="s">
        <v>45</v>
      </c>
      <c r="C31" s="7"/>
      <c r="D31" s="9">
        <f t="shared" si="1"/>
        <v>864000</v>
      </c>
      <c r="E31" s="9">
        <v>864000</v>
      </c>
      <c r="F31" s="9" t="s">
        <v>23</v>
      </c>
      <c r="G31" s="9">
        <f t="shared" si="2"/>
        <v>864000</v>
      </c>
      <c r="H31" s="9">
        <v>864000</v>
      </c>
      <c r="I31" s="9" t="s">
        <v>23</v>
      </c>
      <c r="J31" s="9">
        <f t="shared" si="3"/>
        <v>578086</v>
      </c>
      <c r="K31" s="9">
        <v>578086</v>
      </c>
      <c r="L31" s="9" t="s">
        <v>23</v>
      </c>
    </row>
    <row r="32" spans="1:12" ht="39.75" customHeight="1" hidden="1">
      <c r="A32" s="7">
        <v>1143</v>
      </c>
      <c r="B32" s="8" t="s">
        <v>46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customHeight="1" hidden="1">
      <c r="A33" s="7">
        <v>1144</v>
      </c>
      <c r="B33" s="8" t="s">
        <v>47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75" customHeight="1" hidden="1">
      <c r="A34" s="7">
        <v>1145</v>
      </c>
      <c r="B34" s="8" t="s">
        <v>48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75" customHeight="1" hidden="1">
      <c r="A35" s="7">
        <v>1146</v>
      </c>
      <c r="B35" s="8" t="s">
        <v>49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customHeight="1" hidden="1">
      <c r="A36" s="7">
        <v>1147</v>
      </c>
      <c r="B36" s="8" t="s">
        <v>50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customHeight="1" hidden="1">
      <c r="A37" s="7">
        <v>1148</v>
      </c>
      <c r="B37" s="8" t="s">
        <v>51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75" customHeight="1" hidden="1">
      <c r="A38" s="7">
        <v>1149</v>
      </c>
      <c r="B38" s="8" t="s">
        <v>52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75" customHeight="1" hidden="1">
      <c r="A39" s="7">
        <v>1150</v>
      </c>
      <c r="B39" s="8" t="s">
        <v>53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0</v>
      </c>
      <c r="K39" s="9">
        <v>0</v>
      </c>
      <c r="L39" s="9" t="s">
        <v>23</v>
      </c>
    </row>
    <row r="40" spans="1:12" ht="39.75" customHeight="1">
      <c r="A40" s="7">
        <v>1160</v>
      </c>
      <c r="B40" s="8" t="s">
        <v>54</v>
      </c>
      <c r="C40" s="7" t="s">
        <v>55</v>
      </c>
      <c r="D40" s="9">
        <f>SUM(D41)</f>
        <v>3600000</v>
      </c>
      <c r="E40" s="9">
        <f>SUM(E41)</f>
        <v>3600000</v>
      </c>
      <c r="F40" s="9" t="s">
        <v>23</v>
      </c>
      <c r="G40" s="9">
        <f>SUM(G41)</f>
        <v>3600000</v>
      </c>
      <c r="H40" s="9">
        <f>SUM(H41)</f>
        <v>3600000</v>
      </c>
      <c r="I40" s="9" t="s">
        <v>23</v>
      </c>
      <c r="J40" s="9">
        <f>SUM(J41)</f>
        <v>2876120</v>
      </c>
      <c r="K40" s="9">
        <f>SUM(K41)</f>
        <v>2876120</v>
      </c>
      <c r="L40" s="9" t="s">
        <v>23</v>
      </c>
    </row>
    <row r="41" spans="1:12" ht="39.75" customHeight="1">
      <c r="A41" s="7">
        <v>1161</v>
      </c>
      <c r="B41" s="8" t="s">
        <v>56</v>
      </c>
      <c r="C41" s="7"/>
      <c r="D41" s="9">
        <f>SUM(D42,D43)</f>
        <v>3600000</v>
      </c>
      <c r="E41" s="9">
        <f>SUM(E42,E43)</f>
        <v>3600000</v>
      </c>
      <c r="F41" s="9" t="s">
        <v>23</v>
      </c>
      <c r="G41" s="9">
        <f>SUM(G42,G43)</f>
        <v>3600000</v>
      </c>
      <c r="H41" s="9">
        <f>SUM(H42,H43)</f>
        <v>3600000</v>
      </c>
      <c r="I41" s="9" t="s">
        <v>23</v>
      </c>
      <c r="J41" s="9">
        <f>SUM(J42,J43)</f>
        <v>2876120</v>
      </c>
      <c r="K41" s="9">
        <f>SUM(K42,K43)</f>
        <v>2876120</v>
      </c>
      <c r="L41" s="9" t="s">
        <v>23</v>
      </c>
    </row>
    <row r="42" spans="1:12" ht="39.75" customHeight="1">
      <c r="A42" s="7">
        <v>1162</v>
      </c>
      <c r="B42" s="8" t="s">
        <v>57</v>
      </c>
      <c r="C42" s="7"/>
      <c r="D42" s="9">
        <f>SUM(E42,F42)</f>
        <v>1800000</v>
      </c>
      <c r="E42" s="9">
        <v>1800000</v>
      </c>
      <c r="F42" s="9" t="s">
        <v>23</v>
      </c>
      <c r="G42" s="9">
        <f>SUM(H42,I42)</f>
        <v>1800000</v>
      </c>
      <c r="H42" s="9">
        <v>1800000</v>
      </c>
      <c r="I42" s="9" t="s">
        <v>23</v>
      </c>
      <c r="J42" s="9">
        <f>SUM(K42,L42)</f>
        <v>836620</v>
      </c>
      <c r="K42" s="9">
        <v>836620</v>
      </c>
      <c r="L42" s="9" t="s">
        <v>23</v>
      </c>
    </row>
    <row r="43" spans="1:12" ht="39" customHeight="1">
      <c r="A43" s="7">
        <v>1163</v>
      </c>
      <c r="B43" s="8" t="s">
        <v>58</v>
      </c>
      <c r="C43" s="7"/>
      <c r="D43" s="9">
        <f>SUM(E43,F43)</f>
        <v>1800000</v>
      </c>
      <c r="E43" s="9">
        <v>1800000</v>
      </c>
      <c r="F43" s="9" t="s">
        <v>23</v>
      </c>
      <c r="G43" s="9">
        <f>SUM(H43,I43)</f>
        <v>1800000</v>
      </c>
      <c r="H43" s="9">
        <v>1800000</v>
      </c>
      <c r="I43" s="9" t="s">
        <v>23</v>
      </c>
      <c r="J43" s="9">
        <f>SUM(K43,L43)</f>
        <v>2039500</v>
      </c>
      <c r="K43" s="9">
        <v>2039500</v>
      </c>
      <c r="L43" s="9" t="s">
        <v>23</v>
      </c>
    </row>
    <row r="44" spans="1:12" ht="39.75" customHeight="1" hidden="1">
      <c r="A44" s="7">
        <v>1170</v>
      </c>
      <c r="B44" s="8" t="s">
        <v>59</v>
      </c>
      <c r="C44" s="7" t="s">
        <v>60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75" customHeight="1" hidden="1">
      <c r="A45" s="7">
        <v>1171</v>
      </c>
      <c r="B45" s="8" t="s">
        <v>61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75" customHeight="1" hidden="1">
      <c r="A46" s="7">
        <v>1172</v>
      </c>
      <c r="B46" s="8" t="s">
        <v>62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customHeight="1" hidden="1">
      <c r="A47" s="7">
        <v>1173</v>
      </c>
      <c r="B47" s="8" t="s">
        <v>63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75" customHeight="1" hidden="1">
      <c r="A48" s="7">
        <v>1174</v>
      </c>
      <c r="B48" s="8" t="s">
        <v>64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75" customHeight="1" hidden="1">
      <c r="A49" s="7">
        <v>1175</v>
      </c>
      <c r="B49" s="8" t="s">
        <v>65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" customHeight="1">
      <c r="A50" s="7">
        <v>1200</v>
      </c>
      <c r="B50" s="8" t="s">
        <v>66</v>
      </c>
      <c r="C50" s="7" t="s">
        <v>67</v>
      </c>
      <c r="D50" s="9">
        <f aca="true" t="shared" si="4" ref="D50:L50">SUM(D51,D53,D55,D57,D59,D66)</f>
        <v>264899600</v>
      </c>
      <c r="E50" s="9">
        <f t="shared" si="4"/>
        <v>264899600</v>
      </c>
      <c r="F50" s="9">
        <f t="shared" si="4"/>
        <v>0</v>
      </c>
      <c r="G50" s="9">
        <f t="shared" si="4"/>
        <v>264899600</v>
      </c>
      <c r="H50" s="9">
        <f t="shared" si="4"/>
        <v>264899600</v>
      </c>
      <c r="I50" s="9">
        <f t="shared" si="4"/>
        <v>0</v>
      </c>
      <c r="J50" s="9">
        <f t="shared" si="4"/>
        <v>131822800</v>
      </c>
      <c r="K50" s="9">
        <f t="shared" si="4"/>
        <v>131822800</v>
      </c>
      <c r="L50" s="9">
        <f t="shared" si="4"/>
        <v>0</v>
      </c>
    </row>
    <row r="51" spans="1:12" ht="39.75" customHeight="1" hidden="1">
      <c r="A51" s="7">
        <v>1210</v>
      </c>
      <c r="B51" s="8" t="s">
        <v>68</v>
      </c>
      <c r="C51" s="7" t="s">
        <v>69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75" customHeight="1" hidden="1">
      <c r="A52" s="7">
        <v>1211</v>
      </c>
      <c r="B52" s="8" t="s">
        <v>70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75" customHeight="1" hidden="1">
      <c r="A53" s="7">
        <v>1220</v>
      </c>
      <c r="B53" s="8" t="s">
        <v>71</v>
      </c>
      <c r="C53" s="7" t="s">
        <v>72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75" customHeight="1" hidden="1">
      <c r="A54" s="7">
        <v>1221</v>
      </c>
      <c r="B54" s="8" t="s">
        <v>73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75" customHeight="1" hidden="1">
      <c r="A55" s="7">
        <v>1230</v>
      </c>
      <c r="B55" s="8" t="s">
        <v>74</v>
      </c>
      <c r="C55" s="7" t="s">
        <v>75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75" customHeight="1" hidden="1">
      <c r="A56" s="7">
        <v>1231</v>
      </c>
      <c r="B56" s="8" t="s">
        <v>76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75" customHeight="1" hidden="1">
      <c r="A57" s="7">
        <v>1240</v>
      </c>
      <c r="B57" s="8" t="s">
        <v>77</v>
      </c>
      <c r="C57" s="7" t="s">
        <v>78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75" customHeight="1" hidden="1">
      <c r="A58" s="7">
        <v>1241</v>
      </c>
      <c r="B58" s="8" t="s">
        <v>79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75" customHeight="1">
      <c r="A59" s="7">
        <v>1250</v>
      </c>
      <c r="B59" s="8" t="s">
        <v>80</v>
      </c>
      <c r="C59" s="7" t="s">
        <v>81</v>
      </c>
      <c r="D59" s="9">
        <f>SUM(D60,D61,D64,D65)</f>
        <v>264899600</v>
      </c>
      <c r="E59" s="9">
        <f>SUM(E60,E61,E64,E65)</f>
        <v>264899600</v>
      </c>
      <c r="F59" s="9" t="s">
        <v>23</v>
      </c>
      <c r="G59" s="9">
        <f>SUM(G60,G61,G64,G65)</f>
        <v>264899600</v>
      </c>
      <c r="H59" s="9">
        <f>SUM(H60,H61,H64,H65)</f>
        <v>264899600</v>
      </c>
      <c r="I59" s="9" t="s">
        <v>23</v>
      </c>
      <c r="J59" s="9">
        <f>SUM(J60,J61,J64,J65)</f>
        <v>131822800</v>
      </c>
      <c r="K59" s="9">
        <f>SUM(K60,K61,K64,K65)</f>
        <v>131822800</v>
      </c>
      <c r="L59" s="9" t="s">
        <v>23</v>
      </c>
    </row>
    <row r="60" spans="1:12" ht="39" customHeight="1">
      <c r="A60" s="7">
        <v>1251</v>
      </c>
      <c r="B60" s="8" t="s">
        <v>82</v>
      </c>
      <c r="C60" s="7"/>
      <c r="D60" s="9">
        <f>SUM(E60,F60)</f>
        <v>255297100</v>
      </c>
      <c r="E60" s="9">
        <v>255297100</v>
      </c>
      <c r="F60" s="9" t="s">
        <v>23</v>
      </c>
      <c r="G60" s="9">
        <f>SUM(H60,I60)</f>
        <v>255297100</v>
      </c>
      <c r="H60" s="9">
        <v>255297100</v>
      </c>
      <c r="I60" s="9" t="s">
        <v>23</v>
      </c>
      <c r="J60" s="9">
        <f>SUM(K60,L60)</f>
        <v>127648600</v>
      </c>
      <c r="K60" s="9">
        <v>127648600</v>
      </c>
      <c r="L60" s="9" t="s">
        <v>23</v>
      </c>
    </row>
    <row r="61" spans="1:12" ht="39.75" customHeight="1" hidden="1">
      <c r="A61" s="7">
        <v>1254</v>
      </c>
      <c r="B61" s="8" t="s">
        <v>83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0</v>
      </c>
      <c r="H61" s="9">
        <f>SUM(H62:H63)</f>
        <v>0</v>
      </c>
      <c r="I61" s="9" t="s">
        <v>23</v>
      </c>
      <c r="J61" s="9">
        <f>SUM(J62:J63)</f>
        <v>180000</v>
      </c>
      <c r="K61" s="9">
        <f>SUM(K62:K63)</f>
        <v>180000</v>
      </c>
      <c r="L61" s="9" t="s">
        <v>23</v>
      </c>
    </row>
    <row r="62" spans="1:12" ht="39.75" customHeight="1" hidden="1">
      <c r="A62" s="7">
        <v>1255</v>
      </c>
      <c r="B62" s="8" t="s">
        <v>84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 hidden="1">
      <c r="A63" s="7">
        <v>1256</v>
      </c>
      <c r="B63" s="8" t="s">
        <v>85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180000</v>
      </c>
      <c r="K63" s="9">
        <v>180000</v>
      </c>
      <c r="L63" s="9" t="s">
        <v>23</v>
      </c>
    </row>
    <row r="64" spans="1:12" ht="39" customHeight="1">
      <c r="A64" s="7">
        <v>1257</v>
      </c>
      <c r="B64" s="8" t="s">
        <v>86</v>
      </c>
      <c r="C64" s="7"/>
      <c r="D64" s="9">
        <f>SUM(E64,F64)</f>
        <v>9602500</v>
      </c>
      <c r="E64" s="9">
        <v>9602500</v>
      </c>
      <c r="F64" s="9" t="s">
        <v>23</v>
      </c>
      <c r="G64" s="9">
        <f>SUM(H64,I64)</f>
        <v>9602500</v>
      </c>
      <c r="H64" s="9">
        <v>9602500</v>
      </c>
      <c r="I64" s="9" t="s">
        <v>23</v>
      </c>
      <c r="J64" s="9">
        <f>SUM(K64,L64)</f>
        <v>3994200</v>
      </c>
      <c r="K64" s="9">
        <v>3994200</v>
      </c>
      <c r="L64" s="9" t="s">
        <v>23</v>
      </c>
    </row>
    <row r="65" spans="1:12" ht="39.75" customHeight="1" hidden="1">
      <c r="A65" s="7">
        <v>1258</v>
      </c>
      <c r="B65" s="8" t="s">
        <v>87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75" customHeight="1" hidden="1">
      <c r="A66" s="7">
        <v>1260</v>
      </c>
      <c r="B66" s="8" t="s">
        <v>88</v>
      </c>
      <c r="C66" s="7" t="s">
        <v>89</v>
      </c>
      <c r="D66" s="9">
        <f>SUM(D67,D68)</f>
        <v>0</v>
      </c>
      <c r="E66" s="9" t="s">
        <v>23</v>
      </c>
      <c r="F66" s="9">
        <f>SUM(F67,F68)</f>
        <v>0</v>
      </c>
      <c r="G66" s="9">
        <f>SUM(G67,G68)</f>
        <v>0</v>
      </c>
      <c r="H66" s="9" t="s">
        <v>23</v>
      </c>
      <c r="I66" s="9">
        <f>SUM(I67,I68)</f>
        <v>0</v>
      </c>
      <c r="J66" s="9">
        <f>SUM(J67,J68)</f>
        <v>0</v>
      </c>
      <c r="K66" s="9" t="s">
        <v>23</v>
      </c>
      <c r="L66" s="9">
        <f>SUM(L67,L68)</f>
        <v>0</v>
      </c>
    </row>
    <row r="67" spans="1:12" ht="39.75" customHeight="1" hidden="1">
      <c r="A67" s="7">
        <v>1261</v>
      </c>
      <c r="B67" s="8" t="s">
        <v>90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39.75" customHeight="1" hidden="1">
      <c r="A68" s="7">
        <v>1262</v>
      </c>
      <c r="B68" s="8" t="s">
        <v>91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75" customHeight="1">
      <c r="A69" s="7">
        <v>1300</v>
      </c>
      <c r="B69" s="8" t="s">
        <v>92</v>
      </c>
      <c r="C69" s="7" t="s">
        <v>93</v>
      </c>
      <c r="D69" s="9">
        <f aca="true" t="shared" si="5" ref="D69:L69">SUM(D70,D72,D74,D79,D83,D86,D90,D93,D96)</f>
        <v>9510000</v>
      </c>
      <c r="E69" s="9">
        <f t="shared" si="5"/>
        <v>9510000</v>
      </c>
      <c r="F69" s="9">
        <f t="shared" si="5"/>
        <v>0</v>
      </c>
      <c r="G69" s="9">
        <f t="shared" si="5"/>
        <v>13022600</v>
      </c>
      <c r="H69" s="9" t="e">
        <f t="shared" si="5"/>
        <v>#REF!</v>
      </c>
      <c r="I69" s="9">
        <f t="shared" si="5"/>
        <v>0</v>
      </c>
      <c r="J69" s="9">
        <f t="shared" si="5"/>
        <v>5660631</v>
      </c>
      <c r="K69" s="9" t="e">
        <f t="shared" si="5"/>
        <v>#REF!</v>
      </c>
      <c r="L69" s="9">
        <f t="shared" si="5"/>
        <v>0</v>
      </c>
    </row>
    <row r="70" spans="1:12" ht="0.75" customHeight="1">
      <c r="A70" s="7">
        <v>1310</v>
      </c>
      <c r="B70" s="8" t="s">
        <v>94</v>
      </c>
      <c r="C70" s="7" t="s">
        <v>95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75" customHeight="1" hidden="1">
      <c r="A71" s="7">
        <v>1311</v>
      </c>
      <c r="B71" s="8" t="s">
        <v>96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75" customHeight="1" hidden="1">
      <c r="A72" s="7">
        <v>1320</v>
      </c>
      <c r="B72" s="8" t="s">
        <v>97</v>
      </c>
      <c r="C72" s="7" t="s">
        <v>98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75" customHeight="1" hidden="1">
      <c r="A73" s="7">
        <v>1321</v>
      </c>
      <c r="B73" s="8" t="s">
        <v>99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75" customHeight="1">
      <c r="A74" s="7">
        <v>1330</v>
      </c>
      <c r="B74" s="8" t="s">
        <v>100</v>
      </c>
      <c r="C74" s="7" t="s">
        <v>101</v>
      </c>
      <c r="D74" s="9">
        <f>SUM(D75:D78)</f>
        <v>7510000</v>
      </c>
      <c r="E74" s="9">
        <f>SUM(E75:E78)</f>
        <v>7510000</v>
      </c>
      <c r="F74" s="9" t="s">
        <v>23</v>
      </c>
      <c r="G74" s="9">
        <f>SUM(G75:G78)</f>
        <v>7510000</v>
      </c>
      <c r="H74" s="9">
        <f>SUM(H75:H78)</f>
        <v>7510000</v>
      </c>
      <c r="I74" s="9" t="s">
        <v>23</v>
      </c>
      <c r="J74" s="9">
        <f>SUM(J75:J78)</f>
        <v>3851863</v>
      </c>
      <c r="K74" s="9">
        <f>SUM(K75:K78)</f>
        <v>3851863</v>
      </c>
      <c r="L74" s="9" t="s">
        <v>23</v>
      </c>
    </row>
    <row r="75" spans="1:12" ht="39.75" customHeight="1">
      <c r="A75" s="7">
        <v>1331</v>
      </c>
      <c r="B75" s="8" t="s">
        <v>102</v>
      </c>
      <c r="C75" s="7"/>
      <c r="D75" s="9">
        <f>SUM(E75,F75)</f>
        <v>3510000</v>
      </c>
      <c r="E75" s="9">
        <v>3510000</v>
      </c>
      <c r="F75" s="9" t="s">
        <v>23</v>
      </c>
      <c r="G75" s="9">
        <f>SUM(H75,I75)</f>
        <v>3510000</v>
      </c>
      <c r="H75" s="9">
        <v>3510000</v>
      </c>
      <c r="I75" s="9" t="s">
        <v>23</v>
      </c>
      <c r="J75" s="9">
        <f>SUM(K75,L75)</f>
        <v>1849700</v>
      </c>
      <c r="K75" s="9">
        <v>1849700</v>
      </c>
      <c r="L75" s="9" t="s">
        <v>23</v>
      </c>
    </row>
    <row r="76" spans="1:12" ht="0.75" customHeight="1">
      <c r="A76" s="7">
        <v>1332</v>
      </c>
      <c r="B76" s="8" t="s">
        <v>103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1181</v>
      </c>
      <c r="K76" s="9">
        <v>1181</v>
      </c>
      <c r="L76" s="9" t="s">
        <v>23</v>
      </c>
    </row>
    <row r="77" spans="1:12" ht="39.75" customHeight="1" hidden="1">
      <c r="A77" s="7">
        <v>1333</v>
      </c>
      <c r="B77" s="8" t="s">
        <v>104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1334</v>
      </c>
      <c r="B78" s="8" t="s">
        <v>105</v>
      </c>
      <c r="C78" s="7"/>
      <c r="D78" s="9">
        <f>SUM(E78,F78)</f>
        <v>4000000</v>
      </c>
      <c r="E78" s="9">
        <v>4000000</v>
      </c>
      <c r="F78" s="9" t="s">
        <v>23</v>
      </c>
      <c r="G78" s="9">
        <f>SUM(H78,I78)</f>
        <v>4000000</v>
      </c>
      <c r="H78" s="9">
        <v>4000000</v>
      </c>
      <c r="I78" s="9" t="s">
        <v>23</v>
      </c>
      <c r="J78" s="9">
        <f>SUM(K78,L78)</f>
        <v>2000982</v>
      </c>
      <c r="K78" s="9">
        <v>2000982</v>
      </c>
      <c r="L78" s="9" t="s">
        <v>23</v>
      </c>
    </row>
    <row r="79" spans="1:12" ht="39" customHeight="1">
      <c r="A79" s="7">
        <v>1340</v>
      </c>
      <c r="B79" s="8" t="s">
        <v>106</v>
      </c>
      <c r="C79" s="7" t="s">
        <v>107</v>
      </c>
      <c r="D79" s="9">
        <f>SUM(D80,D81,D82)</f>
        <v>0</v>
      </c>
      <c r="E79" s="9">
        <f>SUM(E80,E81,E82)</f>
        <v>0</v>
      </c>
      <c r="F79" s="9" t="s">
        <v>23</v>
      </c>
      <c r="G79" s="9">
        <f>SUM(G80,G81,G82)</f>
        <v>3512600</v>
      </c>
      <c r="H79" s="9">
        <f>SUM(H80,H81,H82)</f>
        <v>3512600</v>
      </c>
      <c r="I79" s="9" t="s">
        <v>23</v>
      </c>
      <c r="J79" s="9">
        <f>SUM(J80,J81,J82)</f>
        <v>1580620</v>
      </c>
      <c r="K79" s="9">
        <f>SUM(K80,K81,K82)</f>
        <v>1580620</v>
      </c>
      <c r="L79" s="9" t="s">
        <v>23</v>
      </c>
    </row>
    <row r="80" spans="1:12" ht="39.75" customHeight="1" hidden="1">
      <c r="A80" s="7">
        <v>1341</v>
      </c>
      <c r="B80" s="8" t="s">
        <v>108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1342</v>
      </c>
      <c r="B81" s="8" t="s">
        <v>109</v>
      </c>
      <c r="C81" s="7"/>
      <c r="D81" s="9">
        <f>SUM(E81,F81)</f>
        <v>0</v>
      </c>
      <c r="E81" s="9">
        <v>0</v>
      </c>
      <c r="F81" s="9" t="s">
        <v>23</v>
      </c>
      <c r="G81" s="9">
        <f>SUM(H81,I81)</f>
        <v>3512600</v>
      </c>
      <c r="H81" s="9">
        <v>3512600</v>
      </c>
      <c r="I81" s="9" t="s">
        <v>23</v>
      </c>
      <c r="J81" s="9">
        <f>SUM(K81,L81)</f>
        <v>1580620</v>
      </c>
      <c r="K81" s="9">
        <v>1580620</v>
      </c>
      <c r="L81" s="9" t="s">
        <v>23</v>
      </c>
    </row>
    <row r="82" spans="1:12" ht="0.75" customHeight="1">
      <c r="A82" s="7">
        <v>1343</v>
      </c>
      <c r="B82" s="8" t="s">
        <v>110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0</v>
      </c>
      <c r="K82" s="9">
        <v>0</v>
      </c>
      <c r="L82" s="9" t="s">
        <v>23</v>
      </c>
    </row>
    <row r="83" spans="1:12" ht="39.75" customHeight="1" hidden="1">
      <c r="A83" s="7">
        <v>1350</v>
      </c>
      <c r="B83" s="8" t="s">
        <v>111</v>
      </c>
      <c r="C83" s="7" t="s">
        <v>112</v>
      </c>
      <c r="D83" s="9">
        <f>SUM(D84:D85)</f>
        <v>0</v>
      </c>
      <c r="E83" s="9">
        <f>SUM(E84:E85)</f>
        <v>0</v>
      </c>
      <c r="F83" s="9" t="s">
        <v>23</v>
      </c>
      <c r="G83" s="9">
        <f>SUM(G84:G85)</f>
        <v>0</v>
      </c>
      <c r="H83" s="9">
        <f>SUM(H84:H85)</f>
        <v>0</v>
      </c>
      <c r="I83" s="9" t="s">
        <v>23</v>
      </c>
      <c r="J83" s="9">
        <f>SUM(J84:J85)</f>
        <v>155148</v>
      </c>
      <c r="K83" s="9">
        <f>SUM(K84:K85)</f>
        <v>155148</v>
      </c>
      <c r="L83" s="9" t="s">
        <v>23</v>
      </c>
    </row>
    <row r="84" spans="1:12" ht="39.75" customHeight="1" hidden="1">
      <c r="A84" s="7">
        <v>1351</v>
      </c>
      <c r="B84" s="8" t="s">
        <v>113</v>
      </c>
      <c r="C84" s="7"/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37000</v>
      </c>
      <c r="K84" s="9">
        <v>37000</v>
      </c>
      <c r="L84" s="9" t="s">
        <v>23</v>
      </c>
    </row>
    <row r="85" spans="1:12" ht="39.75" customHeight="1" hidden="1">
      <c r="A85" s="7">
        <v>1352</v>
      </c>
      <c r="B85" s="8" t="s">
        <v>114</v>
      </c>
      <c r="C85" s="7"/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118148</v>
      </c>
      <c r="K85" s="9">
        <v>118148</v>
      </c>
      <c r="L85" s="9" t="s">
        <v>23</v>
      </c>
    </row>
    <row r="86" spans="1:12" ht="39.75" customHeight="1" hidden="1">
      <c r="A86" s="7">
        <v>1360</v>
      </c>
      <c r="B86" s="8" t="s">
        <v>115</v>
      </c>
      <c r="C86" s="7" t="s">
        <v>116</v>
      </c>
      <c r="D86" s="9">
        <f>SUM(D87,D88,D89)</f>
        <v>0</v>
      </c>
      <c r="E86" s="9">
        <f>SUM(E87,E88,E89)</f>
        <v>0</v>
      </c>
      <c r="F86" s="9" t="s">
        <v>23</v>
      </c>
      <c r="G86" s="9">
        <f>SUM(G87,G88,G89)</f>
        <v>0</v>
      </c>
      <c r="H86" s="9" t="e">
        <f>SUM(H87,H88,#REF!)</f>
        <v>#REF!</v>
      </c>
      <c r="I86" s="9" t="s">
        <v>23</v>
      </c>
      <c r="J86" s="9">
        <f>SUM(J87,J88,J89)</f>
        <v>0</v>
      </c>
      <c r="K86" s="9" t="e">
        <f>SUM(K87,K88,#REF!)</f>
        <v>#REF!</v>
      </c>
      <c r="L86" s="9" t="s">
        <v>23</v>
      </c>
    </row>
    <row r="87" spans="1:12" ht="39.75" customHeight="1" hidden="1">
      <c r="A87" s="7">
        <v>1361</v>
      </c>
      <c r="B87" s="8" t="s">
        <v>117</v>
      </c>
      <c r="C87" s="7"/>
      <c r="D87" s="9">
        <f>SUM(E87,F87)</f>
        <v>0</v>
      </c>
      <c r="E87" s="9">
        <v>0</v>
      </c>
      <c r="F87" s="9" t="s">
        <v>23</v>
      </c>
      <c r="G87" s="9">
        <f>SUM(H87,I87)</f>
        <v>0</v>
      </c>
      <c r="H87" s="9">
        <v>0</v>
      </c>
      <c r="I87" s="9" t="s">
        <v>23</v>
      </c>
      <c r="J87" s="9">
        <f>SUM(K87,L87)</f>
        <v>0</v>
      </c>
      <c r="K87" s="9">
        <v>0</v>
      </c>
      <c r="L87" s="9" t="s">
        <v>23</v>
      </c>
    </row>
    <row r="88" spans="1:12" ht="39.75" customHeight="1" hidden="1">
      <c r="A88" s="7">
        <v>1362</v>
      </c>
      <c r="B88" s="8" t="s">
        <v>118</v>
      </c>
      <c r="C88" s="7"/>
      <c r="D88" s="9">
        <f>SUM(E88,F88)</f>
        <v>0</v>
      </c>
      <c r="E88" s="9">
        <v>0</v>
      </c>
      <c r="F88" s="9" t="s">
        <v>23</v>
      </c>
      <c r="G88" s="9">
        <f>SUM(H88,I88)</f>
        <v>0</v>
      </c>
      <c r="H88" s="9">
        <v>0</v>
      </c>
      <c r="I88" s="9" t="s">
        <v>23</v>
      </c>
      <c r="J88" s="9">
        <f>SUM(K88,L88)</f>
        <v>0</v>
      </c>
      <c r="K88" s="9">
        <v>0</v>
      </c>
      <c r="L88" s="9" t="s">
        <v>23</v>
      </c>
    </row>
    <row r="89" spans="1:12" ht="39.75" customHeight="1" hidden="1">
      <c r="A89" s="7">
        <v>1363</v>
      </c>
      <c r="B89" s="8" t="s">
        <v>119</v>
      </c>
      <c r="C89" s="7"/>
      <c r="D89" s="9">
        <f>SUM(E89,F89)</f>
        <v>0</v>
      </c>
      <c r="E89" s="9">
        <v>0</v>
      </c>
      <c r="F89" s="9" t="s">
        <v>23</v>
      </c>
      <c r="G89" s="9">
        <f>SUM(H89,I89)</f>
        <v>0</v>
      </c>
      <c r="H89" s="9">
        <v>0</v>
      </c>
      <c r="I89" s="9" t="s">
        <v>23</v>
      </c>
      <c r="J89" s="9">
        <f>SUM(K89,L89)</f>
        <v>0</v>
      </c>
      <c r="K89" s="9">
        <v>0</v>
      </c>
      <c r="L89" s="9" t="s">
        <v>23</v>
      </c>
    </row>
    <row r="90" spans="1:12" ht="39.75" customHeight="1" hidden="1">
      <c r="A90" s="7">
        <v>1370</v>
      </c>
      <c r="B90" s="8" t="s">
        <v>120</v>
      </c>
      <c r="C90" s="7" t="s">
        <v>121</v>
      </c>
      <c r="D90" s="9">
        <f>SUM(D91,D92)</f>
        <v>0</v>
      </c>
      <c r="E90" s="9">
        <f>SUM(E91,E92)</f>
        <v>0</v>
      </c>
      <c r="F90" s="9" t="s">
        <v>23</v>
      </c>
      <c r="G90" s="9">
        <f>SUM(G91,G92)</f>
        <v>0</v>
      </c>
      <c r="H90" s="9">
        <f>SUM(H91,H92)</f>
        <v>0</v>
      </c>
      <c r="I90" s="9" t="s">
        <v>23</v>
      </c>
      <c r="J90" s="9">
        <f>SUM(J91,J92)</f>
        <v>73000</v>
      </c>
      <c r="K90" s="9">
        <f>SUM(K91,K92)</f>
        <v>73000</v>
      </c>
      <c r="L90" s="9" t="s">
        <v>23</v>
      </c>
    </row>
    <row r="91" spans="1:12" ht="0.75" customHeight="1">
      <c r="A91" s="7">
        <v>1371</v>
      </c>
      <c r="B91" s="8" t="s">
        <v>122</v>
      </c>
      <c r="C91" s="7"/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customHeight="1" hidden="1">
      <c r="A92" s="7">
        <v>1372</v>
      </c>
      <c r="B92" s="8" t="s">
        <v>123</v>
      </c>
      <c r="C92" s="7"/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73000</v>
      </c>
      <c r="K92" s="9">
        <v>73000</v>
      </c>
      <c r="L92" s="9" t="s">
        <v>23</v>
      </c>
    </row>
    <row r="93" spans="1:12" ht="39.75" customHeight="1" hidden="1">
      <c r="A93" s="7">
        <v>1380</v>
      </c>
      <c r="B93" s="8" t="s">
        <v>124</v>
      </c>
      <c r="C93" s="7" t="s">
        <v>125</v>
      </c>
      <c r="D93" s="9">
        <f>SUM(D94,D95)</f>
        <v>0</v>
      </c>
      <c r="E93" s="9" t="s">
        <v>23</v>
      </c>
      <c r="F93" s="9">
        <f>SUM(F94,F95)</f>
        <v>0</v>
      </c>
      <c r="G93" s="9">
        <f>SUM(G94,G95)</f>
        <v>0</v>
      </c>
      <c r="H93" s="9" t="s">
        <v>23</v>
      </c>
      <c r="I93" s="9">
        <f>SUM(I94,I95)</f>
        <v>0</v>
      </c>
      <c r="J93" s="9">
        <f>SUM(J94,J95)</f>
        <v>0</v>
      </c>
      <c r="K93" s="9" t="s">
        <v>23</v>
      </c>
      <c r="L93" s="9">
        <f>SUM(L94,L95)</f>
        <v>0</v>
      </c>
    </row>
    <row r="94" spans="1:12" ht="39.75" customHeight="1" hidden="1">
      <c r="A94" s="7">
        <v>1381</v>
      </c>
      <c r="B94" s="8" t="s">
        <v>126</v>
      </c>
      <c r="C94" s="7"/>
      <c r="D94" s="9">
        <f>SUM(E94,F94)</f>
        <v>0</v>
      </c>
      <c r="E94" s="9" t="s">
        <v>23</v>
      </c>
      <c r="F94" s="9">
        <v>0</v>
      </c>
      <c r="G94" s="9">
        <f>SUM(H94,I94)</f>
        <v>0</v>
      </c>
      <c r="H94" s="9" t="s">
        <v>23</v>
      </c>
      <c r="I94" s="9">
        <v>0</v>
      </c>
      <c r="J94" s="9">
        <f>SUM(K94,L94)</f>
        <v>0</v>
      </c>
      <c r="K94" s="9" t="s">
        <v>23</v>
      </c>
      <c r="L94" s="9">
        <v>0</v>
      </c>
    </row>
    <row r="95" spans="1:12" ht="39.75" customHeight="1" hidden="1">
      <c r="A95" s="7">
        <v>1382</v>
      </c>
      <c r="B95" s="8" t="s">
        <v>127</v>
      </c>
      <c r="C95" s="7"/>
      <c r="D95" s="9">
        <f>SUM(E95,F95)</f>
        <v>0</v>
      </c>
      <c r="E95" s="9" t="s">
        <v>23</v>
      </c>
      <c r="F95" s="9">
        <v>0</v>
      </c>
      <c r="G95" s="9">
        <f>SUM(H95,I95)</f>
        <v>0</v>
      </c>
      <c r="H95" s="9" t="s">
        <v>23</v>
      </c>
      <c r="I95" s="9">
        <v>0</v>
      </c>
      <c r="J95" s="9">
        <f>SUM(K95,L95)</f>
        <v>0</v>
      </c>
      <c r="K95" s="9" t="s">
        <v>23</v>
      </c>
      <c r="L95" s="9">
        <v>0</v>
      </c>
    </row>
    <row r="96" spans="1:12" ht="39.75" customHeight="1">
      <c r="A96" s="7">
        <v>1390</v>
      </c>
      <c r="B96" s="8" t="s">
        <v>128</v>
      </c>
      <c r="C96" s="7" t="s">
        <v>129</v>
      </c>
      <c r="D96" s="9">
        <f>SUM(D97,D99)</f>
        <v>2000000</v>
      </c>
      <c r="E96" s="9">
        <f>SUM(E97:E99)</f>
        <v>2000000</v>
      </c>
      <c r="F96" s="9">
        <f>SUM(F97:F99)</f>
        <v>0</v>
      </c>
      <c r="G96" s="9">
        <f>SUM(G97,G99)</f>
        <v>2000000</v>
      </c>
      <c r="H96" s="9">
        <f>SUM(H97:H99)</f>
        <v>2000000</v>
      </c>
      <c r="I96" s="9">
        <f>SUM(I97:I99)</f>
        <v>0</v>
      </c>
      <c r="J96" s="9">
        <f>SUM(J97,J99)</f>
        <v>0</v>
      </c>
      <c r="K96" s="9">
        <f>SUM(K97:K99)</f>
        <v>0</v>
      </c>
      <c r="L96" s="9">
        <f>SUM(L97:L99)</f>
        <v>0</v>
      </c>
    </row>
    <row r="97" spans="1:12" ht="0.75" customHeight="1">
      <c r="A97" s="7">
        <v>1391</v>
      </c>
      <c r="B97" s="8" t="s">
        <v>130</v>
      </c>
      <c r="C97" s="7"/>
      <c r="D97" s="9">
        <f>SUM(E97,F97)</f>
        <v>0</v>
      </c>
      <c r="E97" s="9" t="s">
        <v>23</v>
      </c>
      <c r="F97" s="9">
        <v>0</v>
      </c>
      <c r="G97" s="9">
        <f>SUM(H97,I97)</f>
        <v>0</v>
      </c>
      <c r="H97" s="9" t="s">
        <v>23</v>
      </c>
      <c r="I97" s="9">
        <v>0</v>
      </c>
      <c r="J97" s="9">
        <f>SUM(K97,L97)</f>
        <v>0</v>
      </c>
      <c r="K97" s="9" t="s">
        <v>23</v>
      </c>
      <c r="L97" s="9">
        <v>0</v>
      </c>
    </row>
    <row r="98" spans="1:12" ht="39.75" customHeight="1" hidden="1">
      <c r="A98" s="7">
        <v>1392</v>
      </c>
      <c r="B98" s="8" t="s">
        <v>131</v>
      </c>
      <c r="C98" s="7"/>
      <c r="D98" s="9">
        <f>SUM(E98,F98)</f>
        <v>0</v>
      </c>
      <c r="E98" s="9" t="s">
        <v>23</v>
      </c>
      <c r="F98" s="9">
        <v>0</v>
      </c>
      <c r="G98" s="9">
        <f>SUM(H98,I98)</f>
        <v>0</v>
      </c>
      <c r="H98" s="9" t="s">
        <v>23</v>
      </c>
      <c r="I98" s="9">
        <v>0</v>
      </c>
      <c r="J98" s="9">
        <f>SUM(K98,L98)</f>
        <v>0</v>
      </c>
      <c r="K98" s="9" t="s">
        <v>23</v>
      </c>
      <c r="L98" s="9">
        <v>0</v>
      </c>
    </row>
    <row r="99" spans="1:12" ht="39.75" customHeight="1">
      <c r="A99" s="7">
        <v>1393</v>
      </c>
      <c r="B99" s="8" t="s">
        <v>132</v>
      </c>
      <c r="C99" s="7"/>
      <c r="D99" s="9">
        <f>SUM(E99,F99)</f>
        <v>2000000</v>
      </c>
      <c r="E99" s="9">
        <v>2000000</v>
      </c>
      <c r="F99" s="9">
        <v>0</v>
      </c>
      <c r="G99" s="9">
        <f>SUM(H99,I99)</f>
        <v>2000000</v>
      </c>
      <c r="H99" s="9">
        <v>2000000</v>
      </c>
      <c r="I99" s="9">
        <v>0</v>
      </c>
      <c r="J99" s="9">
        <f>SUM(K99,L99)</f>
        <v>0</v>
      </c>
      <c r="K99" s="9">
        <v>0</v>
      </c>
      <c r="L99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265">
      <selection activeCell="A27" sqref="A27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134</v>
      </c>
      <c r="C9" s="4" t="s">
        <v>135</v>
      </c>
      <c r="D9" s="4" t="s">
        <v>136</v>
      </c>
      <c r="E9" s="4" t="s">
        <v>137</v>
      </c>
      <c r="F9" s="4" t="s">
        <v>9</v>
      </c>
      <c r="G9" s="4" t="s">
        <v>138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139</v>
      </c>
      <c r="G10" s="4" t="s">
        <v>17</v>
      </c>
      <c r="H10" s="4" t="s">
        <v>140</v>
      </c>
      <c r="I10" s="4" t="s">
        <v>141</v>
      </c>
      <c r="J10" s="4" t="s">
        <v>17</v>
      </c>
      <c r="K10" s="3" t="s">
        <v>140</v>
      </c>
      <c r="L10" s="3" t="s">
        <v>142</v>
      </c>
      <c r="M10" s="3" t="s">
        <v>17</v>
      </c>
      <c r="N10" s="3" t="s">
        <v>140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7">
        <v>2000</v>
      </c>
      <c r="B12" s="8" t="s">
        <v>143</v>
      </c>
      <c r="C12" s="7" t="s">
        <v>23</v>
      </c>
      <c r="D12" s="7" t="s">
        <v>23</v>
      </c>
      <c r="E12" s="7" t="s">
        <v>23</v>
      </c>
      <c r="F12" s="9">
        <f aca="true" t="shared" si="0" ref="F12:N12">SUM(F13,F47,F64,F93,F146,F166,F186,F215,F245,F276,F308)</f>
        <v>323692456</v>
      </c>
      <c r="G12" s="9">
        <f t="shared" si="0"/>
        <v>322443600</v>
      </c>
      <c r="H12" s="9">
        <f t="shared" si="0"/>
        <v>1248856</v>
      </c>
      <c r="I12" s="9">
        <f t="shared" si="0"/>
        <v>331705056</v>
      </c>
      <c r="J12" s="9">
        <f t="shared" si="0"/>
        <v>330456200</v>
      </c>
      <c r="K12" s="9">
        <f t="shared" si="0"/>
        <v>1248856</v>
      </c>
      <c r="L12" s="9">
        <f t="shared" si="0"/>
        <v>154867449</v>
      </c>
      <c r="M12" s="9">
        <f t="shared" si="0"/>
        <v>156977246</v>
      </c>
      <c r="N12" s="9">
        <f t="shared" si="0"/>
        <v>-2109797</v>
      </c>
    </row>
    <row r="13" spans="1:14" ht="39.75" customHeight="1">
      <c r="A13" s="7">
        <v>2100</v>
      </c>
      <c r="B13" s="8" t="s">
        <v>144</v>
      </c>
      <c r="C13" s="7" t="s">
        <v>145</v>
      </c>
      <c r="D13" s="7" t="s">
        <v>146</v>
      </c>
      <c r="E13" s="7" t="s">
        <v>146</v>
      </c>
      <c r="F13" s="9">
        <f aca="true" t="shared" si="1" ref="F13:N13">SUM(F15,F20,F24,F29,F32,F35,F38,F41)</f>
        <v>80120000</v>
      </c>
      <c r="G13" s="9">
        <f t="shared" si="1"/>
        <v>80120000</v>
      </c>
      <c r="H13" s="9">
        <f t="shared" si="1"/>
        <v>0</v>
      </c>
      <c r="I13" s="9">
        <f t="shared" si="1"/>
        <v>85432600</v>
      </c>
      <c r="J13" s="9">
        <f t="shared" si="1"/>
        <v>85432600</v>
      </c>
      <c r="K13" s="9">
        <f t="shared" si="1"/>
        <v>0</v>
      </c>
      <c r="L13" s="9">
        <f t="shared" si="1"/>
        <v>42549793</v>
      </c>
      <c r="M13" s="9">
        <f t="shared" si="1"/>
        <v>42549793</v>
      </c>
      <c r="N13" s="9">
        <f t="shared" si="1"/>
        <v>0</v>
      </c>
    </row>
    <row r="14" spans="1:14" ht="39.75" customHeight="1">
      <c r="A14" s="7"/>
      <c r="B14" s="8" t="s">
        <v>147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148</v>
      </c>
      <c r="C15" s="7" t="s">
        <v>145</v>
      </c>
      <c r="D15" s="7" t="s">
        <v>145</v>
      </c>
      <c r="E15" s="7" t="s">
        <v>146</v>
      </c>
      <c r="F15" s="9">
        <f aca="true" t="shared" si="2" ref="F15:N15">SUM(F17:F19)</f>
        <v>79120000</v>
      </c>
      <c r="G15" s="9">
        <f t="shared" si="2"/>
        <v>79120000</v>
      </c>
      <c r="H15" s="9">
        <f t="shared" si="2"/>
        <v>0</v>
      </c>
      <c r="I15" s="9">
        <f t="shared" si="2"/>
        <v>80920000</v>
      </c>
      <c r="J15" s="9">
        <f t="shared" si="2"/>
        <v>80920000</v>
      </c>
      <c r="K15" s="9">
        <f t="shared" si="2"/>
        <v>0</v>
      </c>
      <c r="L15" s="9">
        <f t="shared" si="2"/>
        <v>40979293</v>
      </c>
      <c r="M15" s="9">
        <f t="shared" si="2"/>
        <v>40979293</v>
      </c>
      <c r="N15" s="9">
        <f t="shared" si="2"/>
        <v>0</v>
      </c>
    </row>
    <row r="16" spans="1:14" ht="39.75" customHeight="1">
      <c r="A16" s="7"/>
      <c r="B16" s="8" t="s">
        <v>149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" customHeight="1">
      <c r="A17" s="7">
        <v>2111</v>
      </c>
      <c r="B17" s="8" t="s">
        <v>150</v>
      </c>
      <c r="C17" s="7" t="s">
        <v>145</v>
      </c>
      <c r="D17" s="7" t="s">
        <v>145</v>
      </c>
      <c r="E17" s="7" t="s">
        <v>145</v>
      </c>
      <c r="F17" s="9">
        <f>SUM(G17,H17)</f>
        <v>79120000</v>
      </c>
      <c r="G17" s="9">
        <v>79120000</v>
      </c>
      <c r="H17" s="9">
        <v>0</v>
      </c>
      <c r="I17" s="9">
        <f>SUM(J17,K17)</f>
        <v>80920000</v>
      </c>
      <c r="J17" s="9">
        <v>80920000</v>
      </c>
      <c r="K17" s="9">
        <v>0</v>
      </c>
      <c r="L17" s="9">
        <f>SUM(M17,N17)</f>
        <v>40979293</v>
      </c>
      <c r="M17" s="9">
        <v>40979293</v>
      </c>
      <c r="N17" s="9">
        <v>0</v>
      </c>
    </row>
    <row r="18" spans="1:14" ht="39.75" customHeight="1" hidden="1">
      <c r="A18" s="7">
        <v>2112</v>
      </c>
      <c r="B18" s="8" t="s">
        <v>151</v>
      </c>
      <c r="C18" s="7" t="s">
        <v>145</v>
      </c>
      <c r="D18" s="7" t="s">
        <v>145</v>
      </c>
      <c r="E18" s="7" t="s">
        <v>152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 hidden="1">
      <c r="A19" s="7">
        <v>2113</v>
      </c>
      <c r="B19" s="8" t="s">
        <v>153</v>
      </c>
      <c r="C19" s="7" t="s">
        <v>145</v>
      </c>
      <c r="D19" s="7" t="s">
        <v>145</v>
      </c>
      <c r="E19" s="7" t="s">
        <v>154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 hidden="1">
      <c r="A20" s="7">
        <v>2120</v>
      </c>
      <c r="B20" s="8" t="s">
        <v>155</v>
      </c>
      <c r="C20" s="7" t="s">
        <v>145</v>
      </c>
      <c r="D20" s="7" t="s">
        <v>152</v>
      </c>
      <c r="E20" s="7" t="s">
        <v>146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 hidden="1">
      <c r="A21" s="7"/>
      <c r="B21" s="8" t="s">
        <v>149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 hidden="1">
      <c r="A22" s="7">
        <v>2121</v>
      </c>
      <c r="B22" s="8" t="s">
        <v>156</v>
      </c>
      <c r="C22" s="7" t="s">
        <v>145</v>
      </c>
      <c r="D22" s="7" t="s">
        <v>152</v>
      </c>
      <c r="E22" s="7" t="s">
        <v>145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 hidden="1">
      <c r="A23" s="7">
        <v>2122</v>
      </c>
      <c r="B23" s="8" t="s">
        <v>157</v>
      </c>
      <c r="C23" s="7" t="s">
        <v>145</v>
      </c>
      <c r="D23" s="7" t="s">
        <v>152</v>
      </c>
      <c r="E23" s="7" t="s">
        <v>152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 hidden="1">
      <c r="A24" s="7">
        <v>2130</v>
      </c>
      <c r="B24" s="8" t="s">
        <v>158</v>
      </c>
      <c r="C24" s="7" t="s">
        <v>145</v>
      </c>
      <c r="D24" s="7" t="s">
        <v>154</v>
      </c>
      <c r="E24" s="7" t="s">
        <v>146</v>
      </c>
      <c r="F24" s="9">
        <f aca="true" t="shared" si="4" ref="F24:N24">SUM(F26:F28)</f>
        <v>0</v>
      </c>
      <c r="G24" s="9">
        <f t="shared" si="4"/>
        <v>0</v>
      </c>
      <c r="H24" s="9">
        <f t="shared" si="4"/>
        <v>0</v>
      </c>
      <c r="I24" s="9">
        <f t="shared" si="4"/>
        <v>3512600</v>
      </c>
      <c r="J24" s="9">
        <f t="shared" si="4"/>
        <v>3512600</v>
      </c>
      <c r="K24" s="9">
        <f t="shared" si="4"/>
        <v>0</v>
      </c>
      <c r="L24" s="9">
        <f t="shared" si="4"/>
        <v>1516500</v>
      </c>
      <c r="M24" s="9">
        <f t="shared" si="4"/>
        <v>1516500</v>
      </c>
      <c r="N24" s="9">
        <f t="shared" si="4"/>
        <v>0</v>
      </c>
    </row>
    <row r="25" spans="1:14" ht="39.75" customHeight="1" hidden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 hidden="1">
      <c r="A26" s="7">
        <v>2131</v>
      </c>
      <c r="B26" s="8" t="s">
        <v>159</v>
      </c>
      <c r="C26" s="7" t="s">
        <v>145</v>
      </c>
      <c r="D26" s="7" t="s">
        <v>154</v>
      </c>
      <c r="E26" s="7" t="s">
        <v>145</v>
      </c>
      <c r="F26" s="9">
        <f>SUM(G26,H26)</f>
        <v>0</v>
      </c>
      <c r="G26" s="9">
        <v>0</v>
      </c>
      <c r="H26" s="9">
        <v>0</v>
      </c>
      <c r="I26" s="9">
        <f>SUM(J26,K26)</f>
        <v>3512600</v>
      </c>
      <c r="J26" s="9">
        <v>3512600</v>
      </c>
      <c r="K26" s="9">
        <v>0</v>
      </c>
      <c r="L26" s="9">
        <f>SUM(M26,N26)</f>
        <v>1516500</v>
      </c>
      <c r="M26" s="9">
        <v>1516500</v>
      </c>
      <c r="N26" s="9">
        <v>0</v>
      </c>
    </row>
    <row r="27" spans="1:14" ht="39.75" customHeight="1" hidden="1">
      <c r="A27" s="7">
        <v>2132</v>
      </c>
      <c r="B27" s="8" t="s">
        <v>160</v>
      </c>
      <c r="C27" s="7" t="s">
        <v>145</v>
      </c>
      <c r="D27" s="7" t="s">
        <v>154</v>
      </c>
      <c r="E27" s="7" t="s">
        <v>152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0.75" customHeight="1">
      <c r="A28" s="7">
        <v>2133</v>
      </c>
      <c r="B28" s="8" t="s">
        <v>161</v>
      </c>
      <c r="C28" s="7" t="s">
        <v>145</v>
      </c>
      <c r="D28" s="7" t="s">
        <v>154</v>
      </c>
      <c r="E28" s="7" t="s">
        <v>154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39.75" customHeight="1" hidden="1">
      <c r="A29" s="7">
        <v>2140</v>
      </c>
      <c r="B29" s="8" t="s">
        <v>162</v>
      </c>
      <c r="C29" s="7" t="s">
        <v>145</v>
      </c>
      <c r="D29" s="7" t="s">
        <v>163</v>
      </c>
      <c r="E29" s="7" t="s">
        <v>146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 hidden="1">
      <c r="A30" s="7"/>
      <c r="B30" s="8" t="s">
        <v>149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 hidden="1">
      <c r="A31" s="7">
        <v>2141</v>
      </c>
      <c r="B31" s="8" t="s">
        <v>164</v>
      </c>
      <c r="C31" s="7" t="s">
        <v>145</v>
      </c>
      <c r="D31" s="7" t="s">
        <v>163</v>
      </c>
      <c r="E31" s="7" t="s">
        <v>145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 hidden="1">
      <c r="A32" s="7">
        <v>2150</v>
      </c>
      <c r="B32" s="8" t="s">
        <v>165</v>
      </c>
      <c r="C32" s="7" t="s">
        <v>145</v>
      </c>
      <c r="D32" s="7" t="s">
        <v>166</v>
      </c>
      <c r="E32" s="7" t="s">
        <v>146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 hidden="1">
      <c r="A33" s="7"/>
      <c r="B33" s="8" t="s">
        <v>149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 hidden="1">
      <c r="A34" s="7">
        <v>2151</v>
      </c>
      <c r="B34" s="8" t="s">
        <v>167</v>
      </c>
      <c r="C34" s="7" t="s">
        <v>145</v>
      </c>
      <c r="D34" s="7" t="s">
        <v>166</v>
      </c>
      <c r="E34" s="7" t="s">
        <v>145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168</v>
      </c>
      <c r="C35" s="7" t="s">
        <v>145</v>
      </c>
      <c r="D35" s="7" t="s">
        <v>169</v>
      </c>
      <c r="E35" s="7" t="s">
        <v>146</v>
      </c>
      <c r="F35" s="9">
        <f aca="true" t="shared" si="7" ref="F35:N35">SUM(F37)</f>
        <v>1000000</v>
      </c>
      <c r="G35" s="9">
        <f t="shared" si="7"/>
        <v>1000000</v>
      </c>
      <c r="H35" s="9">
        <f t="shared" si="7"/>
        <v>0</v>
      </c>
      <c r="I35" s="9">
        <f t="shared" si="7"/>
        <v>1000000</v>
      </c>
      <c r="J35" s="9">
        <f t="shared" si="7"/>
        <v>1000000</v>
      </c>
      <c r="K35" s="9">
        <f t="shared" si="7"/>
        <v>0</v>
      </c>
      <c r="L35" s="9">
        <f t="shared" si="7"/>
        <v>54000</v>
      </c>
      <c r="M35" s="9">
        <f t="shared" si="7"/>
        <v>54000</v>
      </c>
      <c r="N35" s="9">
        <f t="shared" si="7"/>
        <v>0</v>
      </c>
    </row>
    <row r="36" spans="1:14" ht="39.75" customHeight="1">
      <c r="A36" s="7"/>
      <c r="B36" s="8" t="s">
        <v>149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8.25" customHeight="1">
      <c r="A37" s="7">
        <v>2161</v>
      </c>
      <c r="B37" s="8" t="s">
        <v>170</v>
      </c>
      <c r="C37" s="7" t="s">
        <v>145</v>
      </c>
      <c r="D37" s="7" t="s">
        <v>169</v>
      </c>
      <c r="E37" s="7" t="s">
        <v>145</v>
      </c>
      <c r="F37" s="9">
        <f>SUM(G37,H37)</f>
        <v>1000000</v>
      </c>
      <c r="G37" s="9">
        <v>1000000</v>
      </c>
      <c r="H37" s="9">
        <v>0</v>
      </c>
      <c r="I37" s="9">
        <f>SUM(J37,K37)</f>
        <v>1000000</v>
      </c>
      <c r="J37" s="9">
        <v>1000000</v>
      </c>
      <c r="K37" s="9">
        <v>0</v>
      </c>
      <c r="L37" s="9">
        <f>SUM(M37,N37)</f>
        <v>54000</v>
      </c>
      <c r="M37" s="9">
        <v>54000</v>
      </c>
      <c r="N37" s="9">
        <v>0</v>
      </c>
    </row>
    <row r="38" spans="1:14" ht="39.75" customHeight="1" hidden="1">
      <c r="A38" s="7">
        <v>2170</v>
      </c>
      <c r="B38" s="8" t="s">
        <v>171</v>
      </c>
      <c r="C38" s="7" t="s">
        <v>145</v>
      </c>
      <c r="D38" s="7" t="s">
        <v>172</v>
      </c>
      <c r="E38" s="7" t="s">
        <v>146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 hidden="1">
      <c r="A39" s="7"/>
      <c r="B39" s="8" t="s">
        <v>149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 hidden="1">
      <c r="A40" s="7">
        <v>2171</v>
      </c>
      <c r="B40" s="8" t="s">
        <v>171</v>
      </c>
      <c r="C40" s="7" t="s">
        <v>145</v>
      </c>
      <c r="D40" s="7" t="s">
        <v>172</v>
      </c>
      <c r="E40" s="7" t="s">
        <v>145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 hidden="1">
      <c r="A41" s="7">
        <v>2180</v>
      </c>
      <c r="B41" s="8" t="s">
        <v>173</v>
      </c>
      <c r="C41" s="7" t="s">
        <v>145</v>
      </c>
      <c r="D41" s="7" t="s">
        <v>174</v>
      </c>
      <c r="E41" s="7" t="s">
        <v>146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 hidden="1">
      <c r="A42" s="7"/>
      <c r="B42" s="8" t="s">
        <v>149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 hidden="1">
      <c r="A43" s="7">
        <v>2181</v>
      </c>
      <c r="B43" s="8" t="s">
        <v>173</v>
      </c>
      <c r="C43" s="7" t="s">
        <v>145</v>
      </c>
      <c r="D43" s="7" t="s">
        <v>174</v>
      </c>
      <c r="E43" s="7" t="s">
        <v>145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 hidden="1">
      <c r="A44" s="7"/>
      <c r="B44" s="8" t="s">
        <v>149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0.75" customHeight="1" hidden="1">
      <c r="A45" s="7">
        <v>2182</v>
      </c>
      <c r="B45" s="8" t="s">
        <v>175</v>
      </c>
      <c r="C45" s="7" t="s">
        <v>145</v>
      </c>
      <c r="D45" s="7" t="s">
        <v>174</v>
      </c>
      <c r="E45" s="7" t="s">
        <v>145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 hidden="1">
      <c r="A46" s="7">
        <v>2183</v>
      </c>
      <c r="B46" s="8" t="s">
        <v>176</v>
      </c>
      <c r="C46" s="7" t="s">
        <v>145</v>
      </c>
      <c r="D46" s="7" t="s">
        <v>174</v>
      </c>
      <c r="E46" s="7" t="s">
        <v>145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 hidden="1">
      <c r="A47" s="7">
        <v>2200</v>
      </c>
      <c r="B47" s="8" t="s">
        <v>177</v>
      </c>
      <c r="C47" s="7" t="s">
        <v>152</v>
      </c>
      <c r="D47" s="7" t="s">
        <v>146</v>
      </c>
      <c r="E47" s="7" t="s">
        <v>146</v>
      </c>
      <c r="F47" s="9">
        <f aca="true" t="shared" si="11" ref="F47:N47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customHeight="1" hidden="1">
      <c r="A48" s="7"/>
      <c r="B48" s="8" t="s">
        <v>147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 hidden="1">
      <c r="A49" s="7">
        <v>2210</v>
      </c>
      <c r="B49" s="8" t="s">
        <v>178</v>
      </c>
      <c r="C49" s="7" t="s">
        <v>152</v>
      </c>
      <c r="D49" s="7" t="s">
        <v>145</v>
      </c>
      <c r="E49" s="7" t="s">
        <v>146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 hidden="1">
      <c r="A50" s="7"/>
      <c r="B50" s="8" t="s">
        <v>149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 hidden="1">
      <c r="A51" s="7">
        <v>2211</v>
      </c>
      <c r="B51" s="8" t="s">
        <v>179</v>
      </c>
      <c r="C51" s="7" t="s">
        <v>152</v>
      </c>
      <c r="D51" s="7" t="s">
        <v>145</v>
      </c>
      <c r="E51" s="7" t="s">
        <v>145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0.75" customHeight="1" hidden="1">
      <c r="A52" s="7">
        <v>2220</v>
      </c>
      <c r="B52" s="8" t="s">
        <v>180</v>
      </c>
      <c r="C52" s="7" t="s">
        <v>152</v>
      </c>
      <c r="D52" s="7" t="s">
        <v>152</v>
      </c>
      <c r="E52" s="7" t="s">
        <v>146</v>
      </c>
      <c r="F52" s="9">
        <f aca="true" t="shared" si="13" ref="F52:N52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customHeight="1" hidden="1">
      <c r="A53" s="7"/>
      <c r="B53" s="8" t="s">
        <v>149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 hidden="1">
      <c r="A54" s="7">
        <v>2221</v>
      </c>
      <c r="B54" s="8" t="s">
        <v>181</v>
      </c>
      <c r="C54" s="7" t="s">
        <v>152</v>
      </c>
      <c r="D54" s="7" t="s">
        <v>152</v>
      </c>
      <c r="E54" s="7" t="s">
        <v>145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 hidden="1">
      <c r="A55" s="7">
        <v>2230</v>
      </c>
      <c r="B55" s="8" t="s">
        <v>182</v>
      </c>
      <c r="C55" s="7" t="s">
        <v>152</v>
      </c>
      <c r="D55" s="7" t="s">
        <v>154</v>
      </c>
      <c r="E55" s="7" t="s">
        <v>146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 hidden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 hidden="1">
      <c r="A57" s="7">
        <v>2231</v>
      </c>
      <c r="B57" s="8" t="s">
        <v>183</v>
      </c>
      <c r="C57" s="7" t="s">
        <v>152</v>
      </c>
      <c r="D57" s="7" t="s">
        <v>154</v>
      </c>
      <c r="E57" s="7" t="s">
        <v>145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 hidden="1">
      <c r="A58" s="7">
        <v>2240</v>
      </c>
      <c r="B58" s="8" t="s">
        <v>184</v>
      </c>
      <c r="C58" s="7" t="s">
        <v>152</v>
      </c>
      <c r="D58" s="7" t="s">
        <v>163</v>
      </c>
      <c r="E58" s="7" t="s">
        <v>146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 hidden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 hidden="1">
      <c r="A60" s="7">
        <v>2241</v>
      </c>
      <c r="B60" s="8" t="s">
        <v>184</v>
      </c>
      <c r="C60" s="7" t="s">
        <v>152</v>
      </c>
      <c r="D60" s="7" t="s">
        <v>163</v>
      </c>
      <c r="E60" s="7" t="s">
        <v>145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 hidden="1">
      <c r="A61" s="7">
        <v>2250</v>
      </c>
      <c r="B61" s="8" t="s">
        <v>185</v>
      </c>
      <c r="C61" s="7" t="s">
        <v>152</v>
      </c>
      <c r="D61" s="7" t="s">
        <v>166</v>
      </c>
      <c r="E61" s="7" t="s">
        <v>146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 hidden="1">
      <c r="A62" s="7"/>
      <c r="B62" s="8" t="s">
        <v>149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 hidden="1">
      <c r="A63" s="7">
        <v>2251</v>
      </c>
      <c r="B63" s="8" t="s">
        <v>185</v>
      </c>
      <c r="C63" s="7" t="s">
        <v>152</v>
      </c>
      <c r="D63" s="7" t="s">
        <v>166</v>
      </c>
      <c r="E63" s="7" t="s">
        <v>145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 hidden="1">
      <c r="A64" s="7">
        <v>2300</v>
      </c>
      <c r="B64" s="8" t="s">
        <v>186</v>
      </c>
      <c r="C64" s="7" t="s">
        <v>154</v>
      </c>
      <c r="D64" s="7" t="s">
        <v>146</v>
      </c>
      <c r="E64" s="7" t="s">
        <v>146</v>
      </c>
      <c r="F64" s="9">
        <f aca="true" t="shared" si="17" ref="F64:N64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 hidden="1">
      <c r="A65" s="7"/>
      <c r="B65" s="8" t="s">
        <v>147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 hidden="1">
      <c r="A66" s="7">
        <v>2310</v>
      </c>
      <c r="B66" s="8" t="s">
        <v>187</v>
      </c>
      <c r="C66" s="7" t="s">
        <v>154</v>
      </c>
      <c r="D66" s="7" t="s">
        <v>145</v>
      </c>
      <c r="E66" s="7" t="s">
        <v>146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 hidden="1">
      <c r="A67" s="7"/>
      <c r="B67" s="8" t="s">
        <v>149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 hidden="1">
      <c r="A68" s="7">
        <v>2311</v>
      </c>
      <c r="B68" s="8" t="s">
        <v>188</v>
      </c>
      <c r="C68" s="7" t="s">
        <v>154</v>
      </c>
      <c r="D68" s="7" t="s">
        <v>145</v>
      </c>
      <c r="E68" s="7" t="s">
        <v>145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 hidden="1">
      <c r="A69" s="7">
        <v>2312</v>
      </c>
      <c r="B69" s="8" t="s">
        <v>189</v>
      </c>
      <c r="C69" s="7" t="s">
        <v>154</v>
      </c>
      <c r="D69" s="7" t="s">
        <v>145</v>
      </c>
      <c r="E69" s="7" t="s">
        <v>152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 hidden="1">
      <c r="A70" s="7">
        <v>2313</v>
      </c>
      <c r="B70" s="8" t="s">
        <v>190</v>
      </c>
      <c r="C70" s="7" t="s">
        <v>154</v>
      </c>
      <c r="D70" s="7" t="s">
        <v>145</v>
      </c>
      <c r="E70" s="7" t="s">
        <v>154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 hidden="1">
      <c r="A71" s="7">
        <v>2320</v>
      </c>
      <c r="B71" s="8" t="s">
        <v>191</v>
      </c>
      <c r="C71" s="7" t="s">
        <v>154</v>
      </c>
      <c r="D71" s="7" t="s">
        <v>152</v>
      </c>
      <c r="E71" s="7" t="s">
        <v>146</v>
      </c>
      <c r="F71" s="9">
        <f aca="true" t="shared" si="19" ref="F71:N71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 hidden="1">
      <c r="A72" s="7"/>
      <c r="B72" s="8" t="s">
        <v>149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 hidden="1">
      <c r="A73" s="7">
        <v>2321</v>
      </c>
      <c r="B73" s="8" t="s">
        <v>192</v>
      </c>
      <c r="C73" s="7" t="s">
        <v>154</v>
      </c>
      <c r="D73" s="7" t="s">
        <v>152</v>
      </c>
      <c r="E73" s="7" t="s">
        <v>145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 hidden="1">
      <c r="A74" s="7">
        <v>2330</v>
      </c>
      <c r="B74" s="8" t="s">
        <v>193</v>
      </c>
      <c r="C74" s="7" t="s">
        <v>154</v>
      </c>
      <c r="D74" s="7" t="s">
        <v>154</v>
      </c>
      <c r="E74" s="7" t="s">
        <v>146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 hidden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 hidden="1">
      <c r="A76" s="7">
        <v>2331</v>
      </c>
      <c r="B76" s="8" t="s">
        <v>194</v>
      </c>
      <c r="C76" s="7" t="s">
        <v>154</v>
      </c>
      <c r="D76" s="7" t="s">
        <v>154</v>
      </c>
      <c r="E76" s="7" t="s">
        <v>145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 hidden="1">
      <c r="A77" s="7">
        <v>2332</v>
      </c>
      <c r="B77" s="8" t="s">
        <v>195</v>
      </c>
      <c r="C77" s="7" t="s">
        <v>154</v>
      </c>
      <c r="D77" s="7" t="s">
        <v>154</v>
      </c>
      <c r="E77" s="7" t="s">
        <v>152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 hidden="1">
      <c r="A78" s="7">
        <v>2340</v>
      </c>
      <c r="B78" s="8" t="s">
        <v>196</v>
      </c>
      <c r="C78" s="7" t="s">
        <v>154</v>
      </c>
      <c r="D78" s="7" t="s">
        <v>163</v>
      </c>
      <c r="E78" s="7" t="s">
        <v>146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 hidden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 hidden="1">
      <c r="A80" s="7">
        <v>2341</v>
      </c>
      <c r="B80" s="8" t="s">
        <v>196</v>
      </c>
      <c r="C80" s="7" t="s">
        <v>154</v>
      </c>
      <c r="D80" s="7" t="s">
        <v>163</v>
      </c>
      <c r="E80" s="7" t="s">
        <v>145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 hidden="1">
      <c r="A81" s="7">
        <v>2350</v>
      </c>
      <c r="B81" s="8" t="s">
        <v>197</v>
      </c>
      <c r="C81" s="7" t="s">
        <v>154</v>
      </c>
      <c r="D81" s="7" t="s">
        <v>166</v>
      </c>
      <c r="E81" s="7" t="s">
        <v>146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 hidden="1">
      <c r="A82" s="7"/>
      <c r="B82" s="8" t="s">
        <v>149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 hidden="1">
      <c r="A83" s="7">
        <v>2351</v>
      </c>
      <c r="B83" s="8" t="s">
        <v>198</v>
      </c>
      <c r="C83" s="7" t="s">
        <v>154</v>
      </c>
      <c r="D83" s="7" t="s">
        <v>166</v>
      </c>
      <c r="E83" s="7" t="s">
        <v>145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 hidden="1">
      <c r="A84" s="7">
        <v>2360</v>
      </c>
      <c r="B84" s="8" t="s">
        <v>199</v>
      </c>
      <c r="C84" s="7" t="s">
        <v>154</v>
      </c>
      <c r="D84" s="7" t="s">
        <v>169</v>
      </c>
      <c r="E84" s="7" t="s">
        <v>146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 hidden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 hidden="1">
      <c r="A86" s="7">
        <v>2361</v>
      </c>
      <c r="B86" s="8" t="s">
        <v>199</v>
      </c>
      <c r="C86" s="7" t="s">
        <v>154</v>
      </c>
      <c r="D86" s="7" t="s">
        <v>169</v>
      </c>
      <c r="E86" s="7" t="s">
        <v>145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 hidden="1">
      <c r="A87" s="7">
        <v>2370</v>
      </c>
      <c r="B87" s="8" t="s">
        <v>200</v>
      </c>
      <c r="C87" s="7" t="s">
        <v>154</v>
      </c>
      <c r="D87" s="7" t="s">
        <v>172</v>
      </c>
      <c r="E87" s="7" t="s">
        <v>146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 hidden="1">
      <c r="A88" s="7"/>
      <c r="B88" s="8" t="s">
        <v>149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 hidden="1">
      <c r="A89" s="7">
        <v>2371</v>
      </c>
      <c r="B89" s="8" t="s">
        <v>200</v>
      </c>
      <c r="C89" s="7" t="s">
        <v>154</v>
      </c>
      <c r="D89" s="7" t="s">
        <v>172</v>
      </c>
      <c r="E89" s="7" t="s">
        <v>145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 hidden="1">
      <c r="A90" s="7">
        <v>2380</v>
      </c>
      <c r="B90" s="8" t="s">
        <v>201</v>
      </c>
      <c r="C90" s="7" t="s">
        <v>154</v>
      </c>
      <c r="D90" s="7" t="s">
        <v>174</v>
      </c>
      <c r="E90" s="7" t="s">
        <v>146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 hidden="1">
      <c r="A91" s="7"/>
      <c r="B91" s="8" t="s">
        <v>149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 hidden="1">
      <c r="A92" s="7">
        <v>2381</v>
      </c>
      <c r="B92" s="8" t="s">
        <v>202</v>
      </c>
      <c r="C92" s="7" t="s">
        <v>145</v>
      </c>
      <c r="D92" s="7" t="s">
        <v>174</v>
      </c>
      <c r="E92" s="7" t="s">
        <v>145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203</v>
      </c>
      <c r="C93" s="7" t="s">
        <v>163</v>
      </c>
      <c r="D93" s="7" t="s">
        <v>146</v>
      </c>
      <c r="E93" s="7" t="s">
        <v>146</v>
      </c>
      <c r="F93" s="9">
        <f aca="true" t="shared" si="26" ref="F93:N93">SUM(F95,F99,F105,F113,F118,F125,F128,F134,F143)</f>
        <v>1248856</v>
      </c>
      <c r="G93" s="9">
        <f t="shared" si="26"/>
        <v>0</v>
      </c>
      <c r="H93" s="9">
        <f t="shared" si="26"/>
        <v>1248856</v>
      </c>
      <c r="I93" s="9">
        <f t="shared" si="26"/>
        <v>1248856</v>
      </c>
      <c r="J93" s="9">
        <f t="shared" si="26"/>
        <v>0</v>
      </c>
      <c r="K93" s="9">
        <f t="shared" si="26"/>
        <v>1248856</v>
      </c>
      <c r="L93" s="9">
        <f t="shared" si="26"/>
        <v>-2109797</v>
      </c>
      <c r="M93" s="9">
        <f t="shared" si="26"/>
        <v>0</v>
      </c>
      <c r="N93" s="9">
        <f t="shared" si="26"/>
        <v>-2109797</v>
      </c>
    </row>
    <row r="94" spans="1:14" ht="0.75" customHeight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 hidden="1">
      <c r="A95" s="7">
        <v>2410</v>
      </c>
      <c r="B95" s="8" t="s">
        <v>204</v>
      </c>
      <c r="C95" s="7" t="s">
        <v>163</v>
      </c>
      <c r="D95" s="7" t="s">
        <v>145</v>
      </c>
      <c r="E95" s="7" t="s">
        <v>146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 hidden="1">
      <c r="A96" s="7"/>
      <c r="B96" s="8" t="s">
        <v>149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 hidden="1">
      <c r="A97" s="7">
        <v>2411</v>
      </c>
      <c r="B97" s="8" t="s">
        <v>205</v>
      </c>
      <c r="C97" s="7" t="s">
        <v>163</v>
      </c>
      <c r="D97" s="7" t="s">
        <v>145</v>
      </c>
      <c r="E97" s="7" t="s">
        <v>145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 hidden="1">
      <c r="A98" s="7">
        <v>2412</v>
      </c>
      <c r="B98" s="8" t="s">
        <v>206</v>
      </c>
      <c r="C98" s="7" t="s">
        <v>163</v>
      </c>
      <c r="D98" s="7" t="s">
        <v>145</v>
      </c>
      <c r="E98" s="7" t="s">
        <v>152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 hidden="1">
      <c r="A99" s="7">
        <v>2420</v>
      </c>
      <c r="B99" s="8" t="s">
        <v>207</v>
      </c>
      <c r="C99" s="7" t="s">
        <v>163</v>
      </c>
      <c r="D99" s="7" t="s">
        <v>152</v>
      </c>
      <c r="E99" s="7" t="s">
        <v>146</v>
      </c>
      <c r="F99" s="9">
        <f aca="true" t="shared" si="28" ref="F99:N99">SUM(F101:F104)</f>
        <v>0</v>
      </c>
      <c r="G99" s="9">
        <f t="shared" si="28"/>
        <v>0</v>
      </c>
      <c r="H99" s="9">
        <f t="shared" si="28"/>
        <v>0</v>
      </c>
      <c r="I99" s="9">
        <f t="shared" si="28"/>
        <v>0</v>
      </c>
      <c r="J99" s="9">
        <f t="shared" si="28"/>
        <v>0</v>
      </c>
      <c r="K99" s="9">
        <f t="shared" si="28"/>
        <v>0</v>
      </c>
      <c r="L99" s="9">
        <f t="shared" si="28"/>
        <v>0</v>
      </c>
      <c r="M99" s="9">
        <f t="shared" si="28"/>
        <v>0</v>
      </c>
      <c r="N99" s="9">
        <f t="shared" si="28"/>
        <v>0</v>
      </c>
    </row>
    <row r="100" spans="1:14" ht="39.75" customHeight="1" hidden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 hidden="1">
      <c r="A101" s="7">
        <v>2421</v>
      </c>
      <c r="B101" s="8" t="s">
        <v>208</v>
      </c>
      <c r="C101" s="7" t="s">
        <v>163</v>
      </c>
      <c r="D101" s="7" t="s">
        <v>152</v>
      </c>
      <c r="E101" s="7" t="s">
        <v>145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75" customHeight="1" hidden="1">
      <c r="A102" s="7">
        <v>2422</v>
      </c>
      <c r="B102" s="8" t="s">
        <v>209</v>
      </c>
      <c r="C102" s="7" t="s">
        <v>163</v>
      </c>
      <c r="D102" s="7" t="s">
        <v>152</v>
      </c>
      <c r="E102" s="7" t="s">
        <v>152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 hidden="1">
      <c r="A103" s="7">
        <v>2423</v>
      </c>
      <c r="B103" s="8" t="s">
        <v>210</v>
      </c>
      <c r="C103" s="7" t="s">
        <v>163</v>
      </c>
      <c r="D103" s="7" t="s">
        <v>152</v>
      </c>
      <c r="E103" s="7" t="s">
        <v>154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 hidden="1">
      <c r="A104" s="7">
        <v>2424</v>
      </c>
      <c r="B104" s="8" t="s">
        <v>211</v>
      </c>
      <c r="C104" s="7" t="s">
        <v>163</v>
      </c>
      <c r="D104" s="7" t="s">
        <v>152</v>
      </c>
      <c r="E104" s="7" t="s">
        <v>163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 hidden="1">
      <c r="A105" s="7">
        <v>2430</v>
      </c>
      <c r="B105" s="8" t="s">
        <v>212</v>
      </c>
      <c r="C105" s="7" t="s">
        <v>163</v>
      </c>
      <c r="D105" s="7" t="s">
        <v>154</v>
      </c>
      <c r="E105" s="7" t="s">
        <v>146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0.75" customHeight="1" hidden="1">
      <c r="A106" s="7"/>
      <c r="B106" s="8" t="s">
        <v>149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 hidden="1">
      <c r="A107" s="7">
        <v>2431</v>
      </c>
      <c r="B107" s="8" t="s">
        <v>213</v>
      </c>
      <c r="C107" s="7" t="s">
        <v>163</v>
      </c>
      <c r="D107" s="7" t="s">
        <v>154</v>
      </c>
      <c r="E107" s="7" t="s">
        <v>145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 hidden="1">
      <c r="A108" s="7">
        <v>2432</v>
      </c>
      <c r="B108" s="8" t="s">
        <v>214</v>
      </c>
      <c r="C108" s="7" t="s">
        <v>163</v>
      </c>
      <c r="D108" s="7" t="s">
        <v>154</v>
      </c>
      <c r="E108" s="7" t="s">
        <v>152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 hidden="1">
      <c r="A109" s="7">
        <v>2433</v>
      </c>
      <c r="B109" s="8" t="s">
        <v>215</v>
      </c>
      <c r="C109" s="7" t="s">
        <v>163</v>
      </c>
      <c r="D109" s="7" t="s">
        <v>154</v>
      </c>
      <c r="E109" s="7" t="s">
        <v>154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 hidden="1">
      <c r="A110" s="7">
        <v>2434</v>
      </c>
      <c r="B110" s="8" t="s">
        <v>216</v>
      </c>
      <c r="C110" s="7" t="s">
        <v>163</v>
      </c>
      <c r="D110" s="7" t="s">
        <v>154</v>
      </c>
      <c r="E110" s="7" t="s">
        <v>163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 hidden="1">
      <c r="A111" s="7">
        <v>2435</v>
      </c>
      <c r="B111" s="8" t="s">
        <v>217</v>
      </c>
      <c r="C111" s="7" t="s">
        <v>163</v>
      </c>
      <c r="D111" s="7" t="s">
        <v>154</v>
      </c>
      <c r="E111" s="7" t="s">
        <v>166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 hidden="1">
      <c r="A112" s="7">
        <v>2436</v>
      </c>
      <c r="B112" s="8" t="s">
        <v>218</v>
      </c>
      <c r="C112" s="7" t="s">
        <v>163</v>
      </c>
      <c r="D112" s="7" t="s">
        <v>154</v>
      </c>
      <c r="E112" s="7" t="s">
        <v>169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 hidden="1">
      <c r="A113" s="7">
        <v>2440</v>
      </c>
      <c r="B113" s="8" t="s">
        <v>219</v>
      </c>
      <c r="C113" s="7" t="s">
        <v>163</v>
      </c>
      <c r="D113" s="7" t="s">
        <v>163</v>
      </c>
      <c r="E113" s="7" t="s">
        <v>146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 hidden="1">
      <c r="A114" s="7"/>
      <c r="B114" s="8" t="s">
        <v>149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 hidden="1">
      <c r="A115" s="7">
        <v>2441</v>
      </c>
      <c r="B115" s="8" t="s">
        <v>220</v>
      </c>
      <c r="C115" s="7" t="s">
        <v>163</v>
      </c>
      <c r="D115" s="7" t="s">
        <v>163</v>
      </c>
      <c r="E115" s="7" t="s">
        <v>145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 hidden="1">
      <c r="A116" s="7">
        <v>2442</v>
      </c>
      <c r="B116" s="8" t="s">
        <v>221</v>
      </c>
      <c r="C116" s="7" t="s">
        <v>163</v>
      </c>
      <c r="D116" s="7" t="s">
        <v>163</v>
      </c>
      <c r="E116" s="7" t="s">
        <v>152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 hidden="1">
      <c r="A117" s="7">
        <v>2443</v>
      </c>
      <c r="B117" s="8" t="s">
        <v>222</v>
      </c>
      <c r="C117" s="7" t="s">
        <v>163</v>
      </c>
      <c r="D117" s="7" t="s">
        <v>163</v>
      </c>
      <c r="E117" s="7" t="s">
        <v>154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223</v>
      </c>
      <c r="C118" s="7" t="s">
        <v>163</v>
      </c>
      <c r="D118" s="7" t="s">
        <v>166</v>
      </c>
      <c r="E118" s="7" t="s">
        <v>146</v>
      </c>
      <c r="F118" s="9">
        <f aca="true" t="shared" si="34" ref="F118:N118">SUM(F120:F124)</f>
        <v>1248856</v>
      </c>
      <c r="G118" s="9">
        <f t="shared" si="34"/>
        <v>0</v>
      </c>
      <c r="H118" s="9">
        <f t="shared" si="34"/>
        <v>1248856</v>
      </c>
      <c r="I118" s="9">
        <f t="shared" si="34"/>
        <v>1248856</v>
      </c>
      <c r="J118" s="9">
        <f t="shared" si="34"/>
        <v>0</v>
      </c>
      <c r="K118" s="9">
        <f t="shared" si="34"/>
        <v>1248856</v>
      </c>
      <c r="L118" s="9">
        <f t="shared" si="34"/>
        <v>102300</v>
      </c>
      <c r="M118" s="9">
        <f t="shared" si="34"/>
        <v>0</v>
      </c>
      <c r="N118" s="9">
        <f t="shared" si="34"/>
        <v>102300</v>
      </c>
    </row>
    <row r="119" spans="1:14" ht="39.75" customHeight="1">
      <c r="A119" s="7"/>
      <c r="B119" s="8" t="s">
        <v>149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8.25" customHeight="1">
      <c r="A120" s="7">
        <v>2451</v>
      </c>
      <c r="B120" s="8" t="s">
        <v>224</v>
      </c>
      <c r="C120" s="7" t="s">
        <v>163</v>
      </c>
      <c r="D120" s="7" t="s">
        <v>166</v>
      </c>
      <c r="E120" s="7" t="s">
        <v>145</v>
      </c>
      <c r="F120" s="9">
        <f>SUM(G120,H120)</f>
        <v>1248856</v>
      </c>
      <c r="G120" s="9">
        <v>0</v>
      </c>
      <c r="H120" s="9">
        <v>1248856</v>
      </c>
      <c r="I120" s="9">
        <f>SUM(J120,K120)</f>
        <v>1248856</v>
      </c>
      <c r="J120" s="9">
        <v>0</v>
      </c>
      <c r="K120" s="9">
        <v>1248856</v>
      </c>
      <c r="L120" s="9">
        <f>SUM(M120,N120)</f>
        <v>102300</v>
      </c>
      <c r="M120" s="9">
        <v>0</v>
      </c>
      <c r="N120" s="9">
        <v>102300</v>
      </c>
    </row>
    <row r="121" spans="1:14" ht="39.75" customHeight="1" hidden="1">
      <c r="A121" s="7">
        <v>2452</v>
      </c>
      <c r="B121" s="8" t="s">
        <v>225</v>
      </c>
      <c r="C121" s="7" t="s">
        <v>163</v>
      </c>
      <c r="D121" s="7" t="s">
        <v>166</v>
      </c>
      <c r="E121" s="7" t="s">
        <v>152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 hidden="1">
      <c r="A122" s="7">
        <v>2453</v>
      </c>
      <c r="B122" s="8" t="s">
        <v>226</v>
      </c>
      <c r="C122" s="7" t="s">
        <v>163</v>
      </c>
      <c r="D122" s="7" t="s">
        <v>166</v>
      </c>
      <c r="E122" s="7" t="s">
        <v>154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 hidden="1">
      <c r="A123" s="7">
        <v>2454</v>
      </c>
      <c r="B123" s="8" t="s">
        <v>227</v>
      </c>
      <c r="C123" s="7" t="s">
        <v>163</v>
      </c>
      <c r="D123" s="7" t="s">
        <v>166</v>
      </c>
      <c r="E123" s="7" t="s">
        <v>163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 hidden="1">
      <c r="A124" s="7">
        <v>2455</v>
      </c>
      <c r="B124" s="8" t="s">
        <v>228</v>
      </c>
      <c r="C124" s="7" t="s">
        <v>163</v>
      </c>
      <c r="D124" s="7" t="s">
        <v>166</v>
      </c>
      <c r="E124" s="7" t="s">
        <v>166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 hidden="1">
      <c r="A125" s="7">
        <v>2460</v>
      </c>
      <c r="B125" s="8" t="s">
        <v>229</v>
      </c>
      <c r="C125" s="7" t="s">
        <v>163</v>
      </c>
      <c r="D125" s="7" t="s">
        <v>169</v>
      </c>
      <c r="E125" s="7" t="s">
        <v>146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 hidden="1">
      <c r="A126" s="7"/>
      <c r="B126" s="8" t="s">
        <v>149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 hidden="1">
      <c r="A127" s="7">
        <v>2461</v>
      </c>
      <c r="B127" s="8" t="s">
        <v>229</v>
      </c>
      <c r="C127" s="7" t="s">
        <v>163</v>
      </c>
      <c r="D127" s="7" t="s">
        <v>169</v>
      </c>
      <c r="E127" s="7" t="s">
        <v>145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 hidden="1">
      <c r="A128" s="7">
        <v>2470</v>
      </c>
      <c r="B128" s="8" t="s">
        <v>230</v>
      </c>
      <c r="C128" s="7" t="s">
        <v>163</v>
      </c>
      <c r="D128" s="7" t="s">
        <v>172</v>
      </c>
      <c r="E128" s="7" t="s">
        <v>146</v>
      </c>
      <c r="F128" s="9">
        <f aca="true" t="shared" si="36" ref="F128:N128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customHeight="1" hidden="1">
      <c r="A129" s="7"/>
      <c r="B129" s="8" t="s">
        <v>149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 hidden="1">
      <c r="A130" s="7">
        <v>2471</v>
      </c>
      <c r="B130" s="8" t="s">
        <v>231</v>
      </c>
      <c r="C130" s="7" t="s">
        <v>163</v>
      </c>
      <c r="D130" s="7" t="s">
        <v>172</v>
      </c>
      <c r="E130" s="7" t="s">
        <v>145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 hidden="1">
      <c r="A131" s="7">
        <v>2472</v>
      </c>
      <c r="B131" s="8" t="s">
        <v>232</v>
      </c>
      <c r="C131" s="7" t="s">
        <v>163</v>
      </c>
      <c r="D131" s="7" t="s">
        <v>172</v>
      </c>
      <c r="E131" s="7" t="s">
        <v>152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 hidden="1">
      <c r="A132" s="7">
        <v>2473</v>
      </c>
      <c r="B132" s="8" t="s">
        <v>233</v>
      </c>
      <c r="C132" s="7" t="s">
        <v>163</v>
      </c>
      <c r="D132" s="7" t="s">
        <v>172</v>
      </c>
      <c r="E132" s="7" t="s">
        <v>154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 hidden="1">
      <c r="A133" s="7">
        <v>2474</v>
      </c>
      <c r="B133" s="8" t="s">
        <v>234</v>
      </c>
      <c r="C133" s="7" t="s">
        <v>163</v>
      </c>
      <c r="D133" s="7" t="s">
        <v>172</v>
      </c>
      <c r="E133" s="7" t="s">
        <v>163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 hidden="1">
      <c r="A134" s="7">
        <v>2480</v>
      </c>
      <c r="B134" s="8" t="s">
        <v>235</v>
      </c>
      <c r="C134" s="7" t="s">
        <v>163</v>
      </c>
      <c r="D134" s="7" t="s">
        <v>174</v>
      </c>
      <c r="E134" s="7" t="s">
        <v>146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 hidden="1">
      <c r="A135" s="7"/>
      <c r="B135" s="8" t="s">
        <v>149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 hidden="1">
      <c r="A136" s="7">
        <v>2481</v>
      </c>
      <c r="B136" s="8" t="s">
        <v>236</v>
      </c>
      <c r="C136" s="7" t="s">
        <v>163</v>
      </c>
      <c r="D136" s="7" t="s">
        <v>174</v>
      </c>
      <c r="E136" s="7" t="s">
        <v>145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 hidden="1">
      <c r="A137" s="7">
        <v>2482</v>
      </c>
      <c r="B137" s="8" t="s">
        <v>237</v>
      </c>
      <c r="C137" s="7" t="s">
        <v>163</v>
      </c>
      <c r="D137" s="7" t="s">
        <v>174</v>
      </c>
      <c r="E137" s="7" t="s">
        <v>152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 hidden="1">
      <c r="A138" s="7">
        <v>2483</v>
      </c>
      <c r="B138" s="8" t="s">
        <v>238</v>
      </c>
      <c r="C138" s="7" t="s">
        <v>163</v>
      </c>
      <c r="D138" s="7" t="s">
        <v>174</v>
      </c>
      <c r="E138" s="7" t="s">
        <v>154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 hidden="1">
      <c r="A139" s="7">
        <v>2484</v>
      </c>
      <c r="B139" s="8" t="s">
        <v>239</v>
      </c>
      <c r="C139" s="7" t="s">
        <v>163</v>
      </c>
      <c r="D139" s="7" t="s">
        <v>174</v>
      </c>
      <c r="E139" s="7" t="s">
        <v>163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 hidden="1">
      <c r="A140" s="7">
        <v>2485</v>
      </c>
      <c r="B140" s="8" t="s">
        <v>240</v>
      </c>
      <c r="C140" s="7" t="s">
        <v>163</v>
      </c>
      <c r="D140" s="7" t="s">
        <v>174</v>
      </c>
      <c r="E140" s="7" t="s">
        <v>166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 hidden="1">
      <c r="A141" s="7">
        <v>2486</v>
      </c>
      <c r="B141" s="8" t="s">
        <v>241</v>
      </c>
      <c r="C141" s="7" t="s">
        <v>163</v>
      </c>
      <c r="D141" s="7" t="s">
        <v>174</v>
      </c>
      <c r="E141" s="7" t="s">
        <v>169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 hidden="1">
      <c r="A142" s="7">
        <v>2487</v>
      </c>
      <c r="B142" s="8" t="s">
        <v>242</v>
      </c>
      <c r="C142" s="7" t="s">
        <v>163</v>
      </c>
      <c r="D142" s="7" t="s">
        <v>174</v>
      </c>
      <c r="E142" s="7" t="s">
        <v>172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 hidden="1">
      <c r="A143" s="7">
        <v>2490</v>
      </c>
      <c r="B143" s="8" t="s">
        <v>243</v>
      </c>
      <c r="C143" s="7" t="s">
        <v>163</v>
      </c>
      <c r="D143" s="7" t="s">
        <v>244</v>
      </c>
      <c r="E143" s="7" t="s">
        <v>146</v>
      </c>
      <c r="F143" s="9">
        <f aca="true" t="shared" si="41" ref="F143:N143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0</v>
      </c>
      <c r="J143" s="9">
        <f t="shared" si="41"/>
        <v>0</v>
      </c>
      <c r="K143" s="9">
        <f t="shared" si="41"/>
        <v>0</v>
      </c>
      <c r="L143" s="9">
        <f t="shared" si="41"/>
        <v>-2212097</v>
      </c>
      <c r="M143" s="9">
        <f t="shared" si="41"/>
        <v>0</v>
      </c>
      <c r="N143" s="9">
        <f t="shared" si="41"/>
        <v>-2212097</v>
      </c>
    </row>
    <row r="144" spans="1:14" ht="39.75" customHeight="1" hidden="1">
      <c r="A144" s="7"/>
      <c r="B144" s="8" t="s">
        <v>149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 hidden="1">
      <c r="A145" s="7">
        <v>2491</v>
      </c>
      <c r="B145" s="8" t="s">
        <v>243</v>
      </c>
      <c r="C145" s="7" t="s">
        <v>163</v>
      </c>
      <c r="D145" s="7" t="s">
        <v>244</v>
      </c>
      <c r="E145" s="7" t="s">
        <v>145</v>
      </c>
      <c r="F145" s="9">
        <f>SUM(G145,H145)</f>
        <v>0</v>
      </c>
      <c r="G145" s="9">
        <v>0</v>
      </c>
      <c r="H145" s="9">
        <v>0</v>
      </c>
      <c r="I145" s="9">
        <f>SUM(J145,K145)</f>
        <v>0</v>
      </c>
      <c r="J145" s="9">
        <v>0</v>
      </c>
      <c r="K145" s="9">
        <v>0</v>
      </c>
      <c r="L145" s="9">
        <f>SUM(M145,N145)</f>
        <v>-2212097</v>
      </c>
      <c r="M145" s="9">
        <v>0</v>
      </c>
      <c r="N145" s="9">
        <v>-2212097</v>
      </c>
    </row>
    <row r="146" spans="1:14" ht="39.75" customHeight="1">
      <c r="A146" s="7">
        <v>2500</v>
      </c>
      <c r="B146" s="8" t="s">
        <v>245</v>
      </c>
      <c r="C146" s="7" t="s">
        <v>166</v>
      </c>
      <c r="D146" s="7" t="s">
        <v>146</v>
      </c>
      <c r="E146" s="7" t="s">
        <v>146</v>
      </c>
      <c r="F146" s="9">
        <f aca="true" t="shared" si="42" ref="F146:N146">SUM(F148,F151,F154,F157,F160,F163)</f>
        <v>23000000</v>
      </c>
      <c r="G146" s="9">
        <f t="shared" si="42"/>
        <v>23000000</v>
      </c>
      <c r="H146" s="9">
        <f t="shared" si="42"/>
        <v>0</v>
      </c>
      <c r="I146" s="9">
        <f t="shared" si="42"/>
        <v>23000000</v>
      </c>
      <c r="J146" s="9">
        <f t="shared" si="42"/>
        <v>23000000</v>
      </c>
      <c r="K146" s="9">
        <f t="shared" si="42"/>
        <v>0</v>
      </c>
      <c r="L146" s="9">
        <f t="shared" si="42"/>
        <v>10755560</v>
      </c>
      <c r="M146" s="9">
        <f t="shared" si="42"/>
        <v>10755560</v>
      </c>
      <c r="N146" s="9">
        <f t="shared" si="42"/>
        <v>0</v>
      </c>
    </row>
    <row r="147" spans="1:14" ht="39.75" customHeight="1">
      <c r="A147" s="7"/>
      <c r="B147" s="8" t="s">
        <v>147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246</v>
      </c>
      <c r="C148" s="7" t="s">
        <v>166</v>
      </c>
      <c r="D148" s="7" t="s">
        <v>145</v>
      </c>
      <c r="E148" s="7" t="s">
        <v>146</v>
      </c>
      <c r="F148" s="9">
        <f aca="true" t="shared" si="43" ref="F148:N148">SUM(F150)</f>
        <v>23000000</v>
      </c>
      <c r="G148" s="9">
        <f t="shared" si="43"/>
        <v>23000000</v>
      </c>
      <c r="H148" s="9">
        <f t="shared" si="43"/>
        <v>0</v>
      </c>
      <c r="I148" s="9">
        <f t="shared" si="43"/>
        <v>23000000</v>
      </c>
      <c r="J148" s="9">
        <f t="shared" si="43"/>
        <v>23000000</v>
      </c>
      <c r="K148" s="9">
        <f t="shared" si="43"/>
        <v>0</v>
      </c>
      <c r="L148" s="9">
        <f t="shared" si="43"/>
        <v>10755560</v>
      </c>
      <c r="M148" s="9">
        <f t="shared" si="43"/>
        <v>10755560</v>
      </c>
      <c r="N148" s="9">
        <f t="shared" si="43"/>
        <v>0</v>
      </c>
    </row>
    <row r="149" spans="1:14" ht="39.75" customHeight="1">
      <c r="A149" s="7"/>
      <c r="B149" s="8" t="s">
        <v>149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" customHeight="1">
      <c r="A150" s="7">
        <v>2511</v>
      </c>
      <c r="B150" s="8" t="s">
        <v>246</v>
      </c>
      <c r="C150" s="7" t="s">
        <v>166</v>
      </c>
      <c r="D150" s="7" t="s">
        <v>145</v>
      </c>
      <c r="E150" s="7" t="s">
        <v>145</v>
      </c>
      <c r="F150" s="9">
        <f>SUM(G150,H150)</f>
        <v>23000000</v>
      </c>
      <c r="G150" s="9">
        <v>23000000</v>
      </c>
      <c r="H150" s="9">
        <v>0</v>
      </c>
      <c r="I150" s="9">
        <f>SUM(J150,K150)</f>
        <v>23000000</v>
      </c>
      <c r="J150" s="9">
        <v>23000000</v>
      </c>
      <c r="K150" s="9">
        <v>0</v>
      </c>
      <c r="L150" s="9">
        <f>SUM(M150,N150)</f>
        <v>10755560</v>
      </c>
      <c r="M150" s="9">
        <v>10755560</v>
      </c>
      <c r="N150" s="9">
        <v>0</v>
      </c>
    </row>
    <row r="151" spans="1:14" ht="39.75" customHeight="1" hidden="1">
      <c r="A151" s="7">
        <v>2520</v>
      </c>
      <c r="B151" s="8" t="s">
        <v>247</v>
      </c>
      <c r="C151" s="7" t="s">
        <v>166</v>
      </c>
      <c r="D151" s="7" t="s">
        <v>152</v>
      </c>
      <c r="E151" s="7" t="s">
        <v>146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 hidden="1">
      <c r="A152" s="7"/>
      <c r="B152" s="8" t="s">
        <v>149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 hidden="1">
      <c r="A153" s="7">
        <v>2521</v>
      </c>
      <c r="B153" s="8" t="s">
        <v>248</v>
      </c>
      <c r="C153" s="7" t="s">
        <v>166</v>
      </c>
      <c r="D153" s="7" t="s">
        <v>152</v>
      </c>
      <c r="E153" s="7" t="s">
        <v>145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 hidden="1">
      <c r="A154" s="7">
        <v>2530</v>
      </c>
      <c r="B154" s="8" t="s">
        <v>249</v>
      </c>
      <c r="C154" s="7" t="s">
        <v>166</v>
      </c>
      <c r="D154" s="7" t="s">
        <v>154</v>
      </c>
      <c r="E154" s="7" t="s">
        <v>146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customHeight="1" hidden="1">
      <c r="A155" s="7"/>
      <c r="B155" s="8" t="s">
        <v>149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 hidden="1">
      <c r="A156" s="7">
        <v>2531</v>
      </c>
      <c r="B156" s="8" t="s">
        <v>249</v>
      </c>
      <c r="C156" s="7" t="s">
        <v>166</v>
      </c>
      <c r="D156" s="7" t="s">
        <v>154</v>
      </c>
      <c r="E156" s="7" t="s">
        <v>145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 hidden="1">
      <c r="A157" s="7">
        <v>2540</v>
      </c>
      <c r="B157" s="8" t="s">
        <v>250</v>
      </c>
      <c r="C157" s="7" t="s">
        <v>166</v>
      </c>
      <c r="D157" s="7" t="s">
        <v>163</v>
      </c>
      <c r="E157" s="7" t="s">
        <v>146</v>
      </c>
      <c r="F157" s="9">
        <f aca="true" t="shared" si="46" ref="F157:N157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 hidden="1">
      <c r="A158" s="7"/>
      <c r="B158" s="8" t="s">
        <v>149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 hidden="1">
      <c r="A159" s="7">
        <v>2541</v>
      </c>
      <c r="B159" s="8" t="s">
        <v>250</v>
      </c>
      <c r="C159" s="7" t="s">
        <v>166</v>
      </c>
      <c r="D159" s="7" t="s">
        <v>163</v>
      </c>
      <c r="E159" s="7" t="s">
        <v>145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 hidden="1">
      <c r="A160" s="7">
        <v>2550</v>
      </c>
      <c r="B160" s="8" t="s">
        <v>251</v>
      </c>
      <c r="C160" s="7" t="s">
        <v>166</v>
      </c>
      <c r="D160" s="7" t="s">
        <v>166</v>
      </c>
      <c r="E160" s="7" t="s">
        <v>146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 hidden="1">
      <c r="A161" s="7"/>
      <c r="B161" s="8" t="s">
        <v>149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 hidden="1">
      <c r="A162" s="7">
        <v>2551</v>
      </c>
      <c r="B162" s="8" t="s">
        <v>251</v>
      </c>
      <c r="C162" s="7" t="s">
        <v>166</v>
      </c>
      <c r="D162" s="7" t="s">
        <v>166</v>
      </c>
      <c r="E162" s="7" t="s">
        <v>145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 hidden="1">
      <c r="A163" s="7">
        <v>2560</v>
      </c>
      <c r="B163" s="8" t="s">
        <v>252</v>
      </c>
      <c r="C163" s="7" t="s">
        <v>166</v>
      </c>
      <c r="D163" s="7" t="s">
        <v>169</v>
      </c>
      <c r="E163" s="7" t="s">
        <v>146</v>
      </c>
      <c r="F163" s="9">
        <f aca="true" t="shared" si="48" ref="F163:N163">SUM(F165)</f>
        <v>0</v>
      </c>
      <c r="G163" s="9">
        <f t="shared" si="48"/>
        <v>0</v>
      </c>
      <c r="H163" s="9">
        <f t="shared" si="48"/>
        <v>0</v>
      </c>
      <c r="I163" s="9">
        <f t="shared" si="48"/>
        <v>0</v>
      </c>
      <c r="J163" s="9">
        <f t="shared" si="48"/>
        <v>0</v>
      </c>
      <c r="K163" s="9">
        <f t="shared" si="48"/>
        <v>0</v>
      </c>
      <c r="L163" s="9">
        <f t="shared" si="48"/>
        <v>0</v>
      </c>
      <c r="M163" s="9">
        <f t="shared" si="48"/>
        <v>0</v>
      </c>
      <c r="N163" s="9">
        <f t="shared" si="48"/>
        <v>0</v>
      </c>
    </row>
    <row r="164" spans="1:14" ht="39.75" customHeight="1" hidden="1">
      <c r="A164" s="7"/>
      <c r="B164" s="8" t="s">
        <v>149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 hidden="1">
      <c r="A165" s="7">
        <v>2561</v>
      </c>
      <c r="B165" s="8" t="s">
        <v>252</v>
      </c>
      <c r="C165" s="7" t="s">
        <v>166</v>
      </c>
      <c r="D165" s="7" t="s">
        <v>169</v>
      </c>
      <c r="E165" s="7" t="s">
        <v>145</v>
      </c>
      <c r="F165" s="9">
        <f>SUM(G165,H165)</f>
        <v>0</v>
      </c>
      <c r="G165" s="9">
        <v>0</v>
      </c>
      <c r="H165" s="9">
        <v>0</v>
      </c>
      <c r="I165" s="9">
        <f>SUM(J165,K165)</f>
        <v>0</v>
      </c>
      <c r="J165" s="9">
        <v>0</v>
      </c>
      <c r="K165" s="9">
        <v>0</v>
      </c>
      <c r="L165" s="9">
        <f>SUM(M165,N165)</f>
        <v>0</v>
      </c>
      <c r="M165" s="9">
        <v>0</v>
      </c>
      <c r="N165" s="9">
        <v>0</v>
      </c>
    </row>
    <row r="166" spans="1:14" ht="39.75" customHeight="1">
      <c r="A166" s="7">
        <v>2600</v>
      </c>
      <c r="B166" s="8" t="s">
        <v>253</v>
      </c>
      <c r="C166" s="7" t="s">
        <v>169</v>
      </c>
      <c r="D166" s="7" t="s">
        <v>146</v>
      </c>
      <c r="E166" s="7" t="s">
        <v>146</v>
      </c>
      <c r="F166" s="9">
        <f aca="true" t="shared" si="49" ref="F166:N166">SUM(F168,F171,F174,F177,F180,F183)</f>
        <v>3500000</v>
      </c>
      <c r="G166" s="9">
        <f t="shared" si="49"/>
        <v>3500000</v>
      </c>
      <c r="H166" s="9">
        <f t="shared" si="49"/>
        <v>0</v>
      </c>
      <c r="I166" s="9">
        <f t="shared" si="49"/>
        <v>3500000</v>
      </c>
      <c r="J166" s="9">
        <f t="shared" si="49"/>
        <v>3500000</v>
      </c>
      <c r="K166" s="9">
        <f t="shared" si="49"/>
        <v>0</v>
      </c>
      <c r="L166" s="9">
        <f t="shared" si="49"/>
        <v>2132430</v>
      </c>
      <c r="M166" s="9">
        <f t="shared" si="49"/>
        <v>2132430</v>
      </c>
      <c r="N166" s="9">
        <f t="shared" si="49"/>
        <v>0</v>
      </c>
    </row>
    <row r="167" spans="1:14" ht="39.75" customHeight="1" hidden="1">
      <c r="A167" s="7"/>
      <c r="B167" s="8" t="s">
        <v>149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 hidden="1">
      <c r="A168" s="7">
        <v>2610</v>
      </c>
      <c r="B168" s="8" t="s">
        <v>254</v>
      </c>
      <c r="C168" s="7" t="s">
        <v>169</v>
      </c>
      <c r="D168" s="7" t="s">
        <v>145</v>
      </c>
      <c r="E168" s="7" t="s">
        <v>146</v>
      </c>
      <c r="F168" s="9">
        <f aca="true" t="shared" si="50" ref="F168:N168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customHeight="1" hidden="1">
      <c r="A169" s="7"/>
      <c r="B169" s="8" t="s">
        <v>149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 hidden="1">
      <c r="A170" s="7">
        <v>2611</v>
      </c>
      <c r="B170" s="8" t="s">
        <v>254</v>
      </c>
      <c r="C170" s="7" t="s">
        <v>169</v>
      </c>
      <c r="D170" s="7" t="s">
        <v>145</v>
      </c>
      <c r="E170" s="7" t="s">
        <v>145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 hidden="1">
      <c r="A171" s="7">
        <v>2620</v>
      </c>
      <c r="B171" s="8" t="s">
        <v>255</v>
      </c>
      <c r="C171" s="7" t="s">
        <v>169</v>
      </c>
      <c r="D171" s="7" t="s">
        <v>152</v>
      </c>
      <c r="E171" s="7" t="s">
        <v>146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 hidden="1">
      <c r="A172" s="7"/>
      <c r="B172" s="8" t="s">
        <v>149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 hidden="1">
      <c r="A173" s="7">
        <v>2621</v>
      </c>
      <c r="B173" s="8" t="s">
        <v>255</v>
      </c>
      <c r="C173" s="7" t="s">
        <v>169</v>
      </c>
      <c r="D173" s="7" t="s">
        <v>152</v>
      </c>
      <c r="E173" s="7" t="s">
        <v>145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 hidden="1">
      <c r="A174" s="7">
        <v>2630</v>
      </c>
      <c r="B174" s="8" t="s">
        <v>256</v>
      </c>
      <c r="C174" s="7" t="s">
        <v>169</v>
      </c>
      <c r="D174" s="7" t="s">
        <v>154</v>
      </c>
      <c r="E174" s="7" t="s">
        <v>146</v>
      </c>
      <c r="F174" s="9">
        <f aca="true" t="shared" si="52" ref="F174:N174">SUM(F176)</f>
        <v>0</v>
      </c>
      <c r="G174" s="9">
        <f t="shared" si="52"/>
        <v>0</v>
      </c>
      <c r="H174" s="9">
        <f t="shared" si="52"/>
        <v>0</v>
      </c>
      <c r="I174" s="9">
        <f t="shared" si="52"/>
        <v>0</v>
      </c>
      <c r="J174" s="9">
        <f t="shared" si="52"/>
        <v>0</v>
      </c>
      <c r="K174" s="9">
        <f t="shared" si="52"/>
        <v>0</v>
      </c>
      <c r="L174" s="9">
        <f t="shared" si="52"/>
        <v>0</v>
      </c>
      <c r="M174" s="9">
        <f t="shared" si="52"/>
        <v>0</v>
      </c>
      <c r="N174" s="9">
        <f t="shared" si="52"/>
        <v>0</v>
      </c>
    </row>
    <row r="175" spans="1:14" ht="39.75" customHeight="1" hidden="1">
      <c r="A175" s="7"/>
      <c r="B175" s="8" t="s">
        <v>149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 hidden="1">
      <c r="A176" s="7">
        <v>2631</v>
      </c>
      <c r="B176" s="8" t="s">
        <v>256</v>
      </c>
      <c r="C176" s="7" t="s">
        <v>169</v>
      </c>
      <c r="D176" s="7" t="s">
        <v>154</v>
      </c>
      <c r="E176" s="7" t="s">
        <v>145</v>
      </c>
      <c r="F176" s="9">
        <f>SUM(G176,H176)</f>
        <v>0</v>
      </c>
      <c r="G176" s="9">
        <v>0</v>
      </c>
      <c r="H176" s="9">
        <v>0</v>
      </c>
      <c r="I176" s="9">
        <f>SUM(J176,K176)</f>
        <v>0</v>
      </c>
      <c r="J176" s="9">
        <v>0</v>
      </c>
      <c r="K176" s="9">
        <v>0</v>
      </c>
      <c r="L176" s="9">
        <f>SUM(M176,N176)</f>
        <v>0</v>
      </c>
      <c r="M176" s="9">
        <v>0</v>
      </c>
      <c r="N176" s="9">
        <v>0</v>
      </c>
    </row>
    <row r="177" spans="1:14" ht="39.75" customHeight="1">
      <c r="A177" s="7">
        <v>2640</v>
      </c>
      <c r="B177" s="8" t="s">
        <v>257</v>
      </c>
      <c r="C177" s="7" t="s">
        <v>169</v>
      </c>
      <c r="D177" s="7" t="s">
        <v>163</v>
      </c>
      <c r="E177" s="7" t="s">
        <v>146</v>
      </c>
      <c r="F177" s="9">
        <f aca="true" t="shared" si="53" ref="F177:N177">SUM(F179)</f>
        <v>3500000</v>
      </c>
      <c r="G177" s="9">
        <f t="shared" si="53"/>
        <v>3500000</v>
      </c>
      <c r="H177" s="9">
        <f t="shared" si="53"/>
        <v>0</v>
      </c>
      <c r="I177" s="9">
        <f t="shared" si="53"/>
        <v>3500000</v>
      </c>
      <c r="J177" s="9">
        <f t="shared" si="53"/>
        <v>3500000</v>
      </c>
      <c r="K177" s="9">
        <f t="shared" si="53"/>
        <v>0</v>
      </c>
      <c r="L177" s="9">
        <f t="shared" si="53"/>
        <v>2132430</v>
      </c>
      <c r="M177" s="9">
        <f t="shared" si="53"/>
        <v>2132430</v>
      </c>
      <c r="N177" s="9">
        <f t="shared" si="53"/>
        <v>0</v>
      </c>
    </row>
    <row r="178" spans="1:14" ht="39.75" customHeight="1">
      <c r="A178" s="7"/>
      <c r="B178" s="8" t="s">
        <v>149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257</v>
      </c>
      <c r="C179" s="7" t="s">
        <v>169</v>
      </c>
      <c r="D179" s="7" t="s">
        <v>163</v>
      </c>
      <c r="E179" s="7" t="s">
        <v>145</v>
      </c>
      <c r="F179" s="9">
        <f>SUM(G179,H179)</f>
        <v>3500000</v>
      </c>
      <c r="G179" s="9">
        <v>3500000</v>
      </c>
      <c r="H179" s="9">
        <v>0</v>
      </c>
      <c r="I179" s="9">
        <f>SUM(J179,K179)</f>
        <v>3500000</v>
      </c>
      <c r="J179" s="9">
        <v>3500000</v>
      </c>
      <c r="K179" s="9">
        <v>0</v>
      </c>
      <c r="L179" s="9">
        <f>SUM(M179,N179)</f>
        <v>2132430</v>
      </c>
      <c r="M179" s="9">
        <v>2132430</v>
      </c>
      <c r="N179" s="9">
        <v>0</v>
      </c>
    </row>
    <row r="180" spans="1:14" ht="0.75" customHeight="1" hidden="1">
      <c r="A180" s="7">
        <v>2650</v>
      </c>
      <c r="B180" s="8" t="s">
        <v>258</v>
      </c>
      <c r="C180" s="7" t="s">
        <v>169</v>
      </c>
      <c r="D180" s="7" t="s">
        <v>166</v>
      </c>
      <c r="E180" s="7" t="s">
        <v>146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 hidden="1">
      <c r="A181" s="7"/>
      <c r="B181" s="8" t="s">
        <v>149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 hidden="1">
      <c r="A182" s="7">
        <v>2651</v>
      </c>
      <c r="B182" s="8" t="s">
        <v>258</v>
      </c>
      <c r="C182" s="7" t="s">
        <v>169</v>
      </c>
      <c r="D182" s="7" t="s">
        <v>166</v>
      </c>
      <c r="E182" s="7" t="s">
        <v>145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 hidden="1">
      <c r="A183" s="7">
        <v>2660</v>
      </c>
      <c r="B183" s="8" t="s">
        <v>259</v>
      </c>
      <c r="C183" s="7" t="s">
        <v>169</v>
      </c>
      <c r="D183" s="7" t="s">
        <v>169</v>
      </c>
      <c r="E183" s="7" t="s">
        <v>146</v>
      </c>
      <c r="F183" s="9">
        <f aca="true" t="shared" si="55" ref="F183:N183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0</v>
      </c>
      <c r="J183" s="9">
        <f t="shared" si="55"/>
        <v>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75" customHeight="1" hidden="1">
      <c r="A184" s="7"/>
      <c r="B184" s="8" t="s">
        <v>149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 hidden="1">
      <c r="A185" s="7">
        <v>2661</v>
      </c>
      <c r="B185" s="8" t="s">
        <v>259</v>
      </c>
      <c r="C185" s="7" t="s">
        <v>169</v>
      </c>
      <c r="D185" s="7" t="s">
        <v>169</v>
      </c>
      <c r="E185" s="7" t="s">
        <v>145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75" customHeight="1" hidden="1">
      <c r="A186" s="7">
        <v>2700</v>
      </c>
      <c r="B186" s="8" t="s">
        <v>260</v>
      </c>
      <c r="C186" s="7" t="s">
        <v>172</v>
      </c>
      <c r="D186" s="7" t="s">
        <v>146</v>
      </c>
      <c r="E186" s="7" t="s">
        <v>146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 hidden="1">
      <c r="A187" s="7"/>
      <c r="B187" s="8" t="s">
        <v>149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 hidden="1">
      <c r="A188" s="7">
        <v>2710</v>
      </c>
      <c r="B188" s="8" t="s">
        <v>261</v>
      </c>
      <c r="C188" s="7" t="s">
        <v>172</v>
      </c>
      <c r="D188" s="7" t="s">
        <v>145</v>
      </c>
      <c r="E188" s="7" t="s">
        <v>146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 hidden="1">
      <c r="A189" s="7"/>
      <c r="B189" s="8" t="s">
        <v>149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 hidden="1">
      <c r="A190" s="7">
        <v>2711</v>
      </c>
      <c r="B190" s="8" t="s">
        <v>262</v>
      </c>
      <c r="C190" s="7" t="s">
        <v>172</v>
      </c>
      <c r="D190" s="7" t="s">
        <v>145</v>
      </c>
      <c r="E190" s="7" t="s">
        <v>145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 hidden="1">
      <c r="A191" s="7">
        <v>2712</v>
      </c>
      <c r="B191" s="8" t="s">
        <v>263</v>
      </c>
      <c r="C191" s="7" t="s">
        <v>172</v>
      </c>
      <c r="D191" s="7" t="s">
        <v>145</v>
      </c>
      <c r="E191" s="7" t="s">
        <v>152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 hidden="1">
      <c r="A192" s="7">
        <v>2713</v>
      </c>
      <c r="B192" s="8" t="s">
        <v>264</v>
      </c>
      <c r="C192" s="7" t="s">
        <v>172</v>
      </c>
      <c r="D192" s="7" t="s">
        <v>145</v>
      </c>
      <c r="E192" s="7" t="s">
        <v>154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 hidden="1">
      <c r="A193" s="7">
        <v>2720</v>
      </c>
      <c r="B193" s="8" t="s">
        <v>265</v>
      </c>
      <c r="C193" s="7" t="s">
        <v>172</v>
      </c>
      <c r="D193" s="7" t="s">
        <v>152</v>
      </c>
      <c r="E193" s="7" t="s">
        <v>146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 hidden="1">
      <c r="A194" s="7"/>
      <c r="B194" s="8" t="s">
        <v>149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 hidden="1">
      <c r="A195" s="7">
        <v>2721</v>
      </c>
      <c r="B195" s="8" t="s">
        <v>266</v>
      </c>
      <c r="C195" s="7" t="s">
        <v>172</v>
      </c>
      <c r="D195" s="7" t="s">
        <v>152</v>
      </c>
      <c r="E195" s="7" t="s">
        <v>145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 hidden="1">
      <c r="A196" s="7">
        <v>2722</v>
      </c>
      <c r="B196" s="8" t="s">
        <v>267</v>
      </c>
      <c r="C196" s="7" t="s">
        <v>172</v>
      </c>
      <c r="D196" s="7" t="s">
        <v>152</v>
      </c>
      <c r="E196" s="7" t="s">
        <v>152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 hidden="1">
      <c r="A197" s="7">
        <v>2723</v>
      </c>
      <c r="B197" s="8" t="s">
        <v>268</v>
      </c>
      <c r="C197" s="7" t="s">
        <v>172</v>
      </c>
      <c r="D197" s="7" t="s">
        <v>152</v>
      </c>
      <c r="E197" s="7" t="s">
        <v>154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 hidden="1">
      <c r="A198" s="7">
        <v>2724</v>
      </c>
      <c r="B198" s="8" t="s">
        <v>269</v>
      </c>
      <c r="C198" s="7" t="s">
        <v>172</v>
      </c>
      <c r="D198" s="7" t="s">
        <v>152</v>
      </c>
      <c r="E198" s="7" t="s">
        <v>163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 hidden="1">
      <c r="A199" s="7">
        <v>2730</v>
      </c>
      <c r="B199" s="8" t="s">
        <v>270</v>
      </c>
      <c r="C199" s="7" t="s">
        <v>172</v>
      </c>
      <c r="D199" s="7" t="s">
        <v>154</v>
      </c>
      <c r="E199" s="7" t="s">
        <v>146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 hidden="1">
      <c r="A200" s="7"/>
      <c r="B200" s="8" t="s">
        <v>149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 hidden="1">
      <c r="A201" s="7">
        <v>2731</v>
      </c>
      <c r="B201" s="8" t="s">
        <v>271</v>
      </c>
      <c r="C201" s="7" t="s">
        <v>172</v>
      </c>
      <c r="D201" s="7" t="s">
        <v>154</v>
      </c>
      <c r="E201" s="7" t="s">
        <v>145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 hidden="1">
      <c r="A202" s="7">
        <v>2732</v>
      </c>
      <c r="B202" s="8" t="s">
        <v>272</v>
      </c>
      <c r="C202" s="7" t="s">
        <v>172</v>
      </c>
      <c r="D202" s="7" t="s">
        <v>154</v>
      </c>
      <c r="E202" s="7" t="s">
        <v>152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 hidden="1">
      <c r="A203" s="7">
        <v>2733</v>
      </c>
      <c r="B203" s="8" t="s">
        <v>273</v>
      </c>
      <c r="C203" s="7" t="s">
        <v>172</v>
      </c>
      <c r="D203" s="7" t="s">
        <v>154</v>
      </c>
      <c r="E203" s="7" t="s">
        <v>154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 hidden="1">
      <c r="A204" s="7">
        <v>2734</v>
      </c>
      <c r="B204" s="8" t="s">
        <v>274</v>
      </c>
      <c r="C204" s="7" t="s">
        <v>172</v>
      </c>
      <c r="D204" s="7" t="s">
        <v>154</v>
      </c>
      <c r="E204" s="7" t="s">
        <v>163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 hidden="1">
      <c r="A205" s="7">
        <v>2740</v>
      </c>
      <c r="B205" s="8" t="s">
        <v>275</v>
      </c>
      <c r="C205" s="7" t="s">
        <v>172</v>
      </c>
      <c r="D205" s="7" t="s">
        <v>163</v>
      </c>
      <c r="E205" s="7" t="s">
        <v>146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 hidden="1">
      <c r="A206" s="7"/>
      <c r="B206" s="8" t="s">
        <v>149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 hidden="1">
      <c r="A207" s="7">
        <v>2741</v>
      </c>
      <c r="B207" s="8" t="s">
        <v>275</v>
      </c>
      <c r="C207" s="7" t="s">
        <v>172</v>
      </c>
      <c r="D207" s="7" t="s">
        <v>163</v>
      </c>
      <c r="E207" s="7" t="s">
        <v>145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 hidden="1">
      <c r="A208" s="7">
        <v>2750</v>
      </c>
      <c r="B208" s="8" t="s">
        <v>276</v>
      </c>
      <c r="C208" s="7" t="s">
        <v>172</v>
      </c>
      <c r="D208" s="7" t="s">
        <v>166</v>
      </c>
      <c r="E208" s="7" t="s">
        <v>146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 hidden="1">
      <c r="A209" s="7"/>
      <c r="B209" s="8" t="s">
        <v>149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 hidden="1">
      <c r="A210" s="7">
        <v>2751</v>
      </c>
      <c r="B210" s="8" t="s">
        <v>276</v>
      </c>
      <c r="C210" s="7" t="s">
        <v>172</v>
      </c>
      <c r="D210" s="7" t="s">
        <v>166</v>
      </c>
      <c r="E210" s="7" t="s">
        <v>145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 hidden="1">
      <c r="A211" s="7">
        <v>2760</v>
      </c>
      <c r="B211" s="8" t="s">
        <v>277</v>
      </c>
      <c r="C211" s="7" t="s">
        <v>172</v>
      </c>
      <c r="D211" s="7" t="s">
        <v>169</v>
      </c>
      <c r="E211" s="7" t="s">
        <v>146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 hidden="1">
      <c r="A212" s="7"/>
      <c r="B212" s="8" t="s">
        <v>149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 hidden="1">
      <c r="A213" s="7">
        <v>2761</v>
      </c>
      <c r="B213" s="8" t="s">
        <v>278</v>
      </c>
      <c r="C213" s="7" t="s">
        <v>172</v>
      </c>
      <c r="D213" s="7" t="s">
        <v>169</v>
      </c>
      <c r="E213" s="7" t="s">
        <v>145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 hidden="1">
      <c r="A214" s="7">
        <v>2762</v>
      </c>
      <c r="B214" s="8" t="s">
        <v>277</v>
      </c>
      <c r="C214" s="7" t="s">
        <v>172</v>
      </c>
      <c r="D214" s="7" t="s">
        <v>169</v>
      </c>
      <c r="E214" s="7" t="s">
        <v>152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279</v>
      </c>
      <c r="C215" s="7" t="s">
        <v>174</v>
      </c>
      <c r="D215" s="7" t="s">
        <v>146</v>
      </c>
      <c r="E215" s="7" t="s">
        <v>146</v>
      </c>
      <c r="F215" s="9">
        <f aca="true" t="shared" si="63" ref="F215:N215">SUM(F217,F220,F229,F234,F239,F242)</f>
        <v>46500000</v>
      </c>
      <c r="G215" s="9">
        <f t="shared" si="63"/>
        <v>46500000</v>
      </c>
      <c r="H215" s="9">
        <f t="shared" si="63"/>
        <v>0</v>
      </c>
      <c r="I215" s="9">
        <f t="shared" si="63"/>
        <v>46500000</v>
      </c>
      <c r="J215" s="9">
        <f t="shared" si="63"/>
        <v>46500000</v>
      </c>
      <c r="K215" s="9">
        <f t="shared" si="63"/>
        <v>0</v>
      </c>
      <c r="L215" s="9">
        <f t="shared" si="63"/>
        <v>22946263</v>
      </c>
      <c r="M215" s="9">
        <f t="shared" si="63"/>
        <v>22946263</v>
      </c>
      <c r="N215" s="9">
        <f t="shared" si="63"/>
        <v>0</v>
      </c>
    </row>
    <row r="216" spans="1:14" ht="39.75" customHeight="1" hidden="1">
      <c r="A216" s="7"/>
      <c r="B216" s="8" t="s">
        <v>149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 hidden="1">
      <c r="A217" s="7">
        <v>2810</v>
      </c>
      <c r="B217" s="8" t="s">
        <v>280</v>
      </c>
      <c r="C217" s="7" t="s">
        <v>174</v>
      </c>
      <c r="D217" s="7" t="s">
        <v>145</v>
      </c>
      <c r="E217" s="7" t="s">
        <v>146</v>
      </c>
      <c r="F217" s="9">
        <f aca="true" t="shared" si="64" ref="F217:N217">SUM(F219)</f>
        <v>0</v>
      </c>
      <c r="G217" s="9">
        <f t="shared" si="64"/>
        <v>0</v>
      </c>
      <c r="H217" s="9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75" customHeight="1" hidden="1">
      <c r="A218" s="7"/>
      <c r="B218" s="8" t="s">
        <v>149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 hidden="1">
      <c r="A219" s="7">
        <v>2811</v>
      </c>
      <c r="B219" s="8" t="s">
        <v>280</v>
      </c>
      <c r="C219" s="7" t="s">
        <v>174</v>
      </c>
      <c r="D219" s="7" t="s">
        <v>145</v>
      </c>
      <c r="E219" s="7" t="s">
        <v>145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75" customHeight="1">
      <c r="A220" s="7">
        <v>2820</v>
      </c>
      <c r="B220" s="8" t="s">
        <v>281</v>
      </c>
      <c r="C220" s="7" t="s">
        <v>174</v>
      </c>
      <c r="D220" s="7" t="s">
        <v>152</v>
      </c>
      <c r="E220" s="7" t="s">
        <v>146</v>
      </c>
      <c r="F220" s="9">
        <f aca="true" t="shared" si="65" ref="F220:N220">SUM(F222:F228)</f>
        <v>46500000</v>
      </c>
      <c r="G220" s="9">
        <f t="shared" si="65"/>
        <v>46500000</v>
      </c>
      <c r="H220" s="9">
        <f t="shared" si="65"/>
        <v>0</v>
      </c>
      <c r="I220" s="9">
        <f t="shared" si="65"/>
        <v>46500000</v>
      </c>
      <c r="J220" s="9">
        <f t="shared" si="65"/>
        <v>46500000</v>
      </c>
      <c r="K220" s="9">
        <f t="shared" si="65"/>
        <v>0</v>
      </c>
      <c r="L220" s="9">
        <f t="shared" si="65"/>
        <v>22946263</v>
      </c>
      <c r="M220" s="9">
        <f t="shared" si="65"/>
        <v>22946263</v>
      </c>
      <c r="N220" s="9">
        <f t="shared" si="65"/>
        <v>0</v>
      </c>
    </row>
    <row r="221" spans="1:14" ht="39.75" customHeight="1">
      <c r="A221" s="7"/>
      <c r="B221" s="8" t="s">
        <v>149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282</v>
      </c>
      <c r="C222" s="7" t="s">
        <v>174</v>
      </c>
      <c r="D222" s="7" t="s">
        <v>152</v>
      </c>
      <c r="E222" s="7" t="s">
        <v>145</v>
      </c>
      <c r="F222" s="9">
        <f aca="true" t="shared" si="66" ref="F222:F228">SUM(G222,H222)</f>
        <v>21500000</v>
      </c>
      <c r="G222" s="9">
        <v>21500000</v>
      </c>
      <c r="H222" s="9">
        <v>0</v>
      </c>
      <c r="I222" s="9">
        <f aca="true" t="shared" si="67" ref="I222:I228">SUM(J222,K222)</f>
        <v>21500000</v>
      </c>
      <c r="J222" s="9">
        <v>21500000</v>
      </c>
      <c r="K222" s="9">
        <v>0</v>
      </c>
      <c r="L222" s="9">
        <f aca="true" t="shared" si="68" ref="L222:L228">SUM(M222,N222)</f>
        <v>10446263</v>
      </c>
      <c r="M222" s="9">
        <v>10446263</v>
      </c>
      <c r="N222" s="9">
        <v>0</v>
      </c>
    </row>
    <row r="223" spans="1:14" ht="39.75" customHeight="1" hidden="1">
      <c r="A223" s="7">
        <v>2822</v>
      </c>
      <c r="B223" s="8" t="s">
        <v>283</v>
      </c>
      <c r="C223" s="7" t="s">
        <v>174</v>
      </c>
      <c r="D223" s="7" t="s">
        <v>152</v>
      </c>
      <c r="E223" s="7" t="s">
        <v>152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284</v>
      </c>
      <c r="C224" s="7" t="s">
        <v>174</v>
      </c>
      <c r="D224" s="7" t="s">
        <v>152</v>
      </c>
      <c r="E224" s="7" t="s">
        <v>154</v>
      </c>
      <c r="F224" s="9">
        <f t="shared" si="66"/>
        <v>25000000</v>
      </c>
      <c r="G224" s="9">
        <v>25000000</v>
      </c>
      <c r="H224" s="9">
        <v>0</v>
      </c>
      <c r="I224" s="9">
        <f t="shared" si="67"/>
        <v>25000000</v>
      </c>
      <c r="J224" s="9">
        <v>25000000</v>
      </c>
      <c r="K224" s="9">
        <v>0</v>
      </c>
      <c r="L224" s="9">
        <f t="shared" si="68"/>
        <v>12500000</v>
      </c>
      <c r="M224" s="9">
        <v>12500000</v>
      </c>
      <c r="N224" s="9">
        <v>0</v>
      </c>
    </row>
    <row r="225" spans="1:14" ht="0.75" customHeight="1" hidden="1">
      <c r="A225" s="7">
        <v>2824</v>
      </c>
      <c r="B225" s="8" t="s">
        <v>285</v>
      </c>
      <c r="C225" s="7" t="s">
        <v>174</v>
      </c>
      <c r="D225" s="7" t="s">
        <v>152</v>
      </c>
      <c r="E225" s="7" t="s">
        <v>163</v>
      </c>
      <c r="F225" s="9">
        <f t="shared" si="66"/>
        <v>0</v>
      </c>
      <c r="G225" s="9">
        <v>0</v>
      </c>
      <c r="H225" s="9">
        <v>0</v>
      </c>
      <c r="I225" s="9">
        <f t="shared" si="67"/>
        <v>0</v>
      </c>
      <c r="J225" s="9">
        <v>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39.75" customHeight="1" hidden="1">
      <c r="A226" s="7">
        <v>2825</v>
      </c>
      <c r="B226" s="8" t="s">
        <v>286</v>
      </c>
      <c r="C226" s="7" t="s">
        <v>174</v>
      </c>
      <c r="D226" s="7" t="s">
        <v>152</v>
      </c>
      <c r="E226" s="7" t="s">
        <v>166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 hidden="1">
      <c r="A227" s="7">
        <v>2826</v>
      </c>
      <c r="B227" s="8" t="s">
        <v>287</v>
      </c>
      <c r="C227" s="7" t="s">
        <v>174</v>
      </c>
      <c r="D227" s="7" t="s">
        <v>152</v>
      </c>
      <c r="E227" s="7" t="s">
        <v>169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 hidden="1">
      <c r="A228" s="7">
        <v>2827</v>
      </c>
      <c r="B228" s="8" t="s">
        <v>288</v>
      </c>
      <c r="C228" s="7" t="s">
        <v>174</v>
      </c>
      <c r="D228" s="7" t="s">
        <v>152</v>
      </c>
      <c r="E228" s="7" t="s">
        <v>172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 hidden="1">
      <c r="A229" s="7">
        <v>2830</v>
      </c>
      <c r="B229" s="8" t="s">
        <v>289</v>
      </c>
      <c r="C229" s="7" t="s">
        <v>174</v>
      </c>
      <c r="D229" s="7" t="s">
        <v>154</v>
      </c>
      <c r="E229" s="7" t="s">
        <v>146</v>
      </c>
      <c r="F229" s="9">
        <f aca="true" t="shared" si="69" ref="F229:N22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customHeight="1" hidden="1">
      <c r="A230" s="7"/>
      <c r="B230" s="8" t="s">
        <v>149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 hidden="1">
      <c r="A231" s="7">
        <v>2831</v>
      </c>
      <c r="B231" s="8" t="s">
        <v>290</v>
      </c>
      <c r="C231" s="7" t="s">
        <v>174</v>
      </c>
      <c r="D231" s="7" t="s">
        <v>154</v>
      </c>
      <c r="E231" s="7" t="s">
        <v>145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 hidden="1">
      <c r="A232" s="7">
        <v>2832</v>
      </c>
      <c r="B232" s="8" t="s">
        <v>291</v>
      </c>
      <c r="C232" s="7" t="s">
        <v>174</v>
      </c>
      <c r="D232" s="7" t="s">
        <v>154</v>
      </c>
      <c r="E232" s="7" t="s">
        <v>152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 hidden="1">
      <c r="A233" s="7">
        <v>2833</v>
      </c>
      <c r="B233" s="8" t="s">
        <v>292</v>
      </c>
      <c r="C233" s="7" t="s">
        <v>174</v>
      </c>
      <c r="D233" s="7" t="s">
        <v>154</v>
      </c>
      <c r="E233" s="7" t="s">
        <v>154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 hidden="1">
      <c r="A234" s="7">
        <v>2840</v>
      </c>
      <c r="B234" s="8" t="s">
        <v>293</v>
      </c>
      <c r="C234" s="7" t="s">
        <v>174</v>
      </c>
      <c r="D234" s="7" t="s">
        <v>163</v>
      </c>
      <c r="E234" s="7" t="s">
        <v>146</v>
      </c>
      <c r="F234" s="9">
        <f aca="true" t="shared" si="70" ref="F234:N234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75" customHeight="1" hidden="1">
      <c r="A235" s="7"/>
      <c r="B235" s="8" t="s">
        <v>149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 hidden="1">
      <c r="A236" s="7">
        <v>2841</v>
      </c>
      <c r="B236" s="8" t="s">
        <v>294</v>
      </c>
      <c r="C236" s="7" t="s">
        <v>174</v>
      </c>
      <c r="D236" s="7" t="s">
        <v>163</v>
      </c>
      <c r="E236" s="7" t="s">
        <v>145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 hidden="1">
      <c r="A237" s="7">
        <v>2842</v>
      </c>
      <c r="B237" s="8" t="s">
        <v>295</v>
      </c>
      <c r="C237" s="7" t="s">
        <v>174</v>
      </c>
      <c r="D237" s="7" t="s">
        <v>163</v>
      </c>
      <c r="E237" s="7" t="s">
        <v>152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customHeight="1" hidden="1">
      <c r="A238" s="7">
        <v>2843</v>
      </c>
      <c r="B238" s="8" t="s">
        <v>293</v>
      </c>
      <c r="C238" s="7" t="s">
        <v>174</v>
      </c>
      <c r="D238" s="7" t="s">
        <v>163</v>
      </c>
      <c r="E238" s="7" t="s">
        <v>154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 hidden="1">
      <c r="A239" s="7">
        <v>2850</v>
      </c>
      <c r="B239" s="8" t="s">
        <v>296</v>
      </c>
      <c r="C239" s="7" t="s">
        <v>174</v>
      </c>
      <c r="D239" s="7" t="s">
        <v>166</v>
      </c>
      <c r="E239" s="7" t="s">
        <v>146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 hidden="1">
      <c r="A240" s="7"/>
      <c r="B240" s="8" t="s">
        <v>149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0.75" customHeight="1">
      <c r="A241" s="7">
        <v>2851</v>
      </c>
      <c r="B241" s="8" t="s">
        <v>296</v>
      </c>
      <c r="C241" s="7" t="s">
        <v>174</v>
      </c>
      <c r="D241" s="7" t="s">
        <v>166</v>
      </c>
      <c r="E241" s="7" t="s">
        <v>145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 hidden="1">
      <c r="A242" s="7">
        <v>2860</v>
      </c>
      <c r="B242" s="8" t="s">
        <v>297</v>
      </c>
      <c r="C242" s="7" t="s">
        <v>174</v>
      </c>
      <c r="D242" s="7" t="s">
        <v>169</v>
      </c>
      <c r="E242" s="7" t="s">
        <v>146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 hidden="1">
      <c r="A243" s="7"/>
      <c r="B243" s="8" t="s">
        <v>149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 hidden="1">
      <c r="A244" s="7">
        <v>2861</v>
      </c>
      <c r="B244" s="8" t="s">
        <v>297</v>
      </c>
      <c r="C244" s="7" t="s">
        <v>174</v>
      </c>
      <c r="D244" s="7" t="s">
        <v>169</v>
      </c>
      <c r="E244" s="7" t="s">
        <v>145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298</v>
      </c>
      <c r="C245" s="7" t="s">
        <v>244</v>
      </c>
      <c r="D245" s="7" t="s">
        <v>146</v>
      </c>
      <c r="E245" s="7" t="s">
        <v>146</v>
      </c>
      <c r="F245" s="9">
        <f aca="true" t="shared" si="73" ref="F245:N245">SUM(F247,F251,F255,F259,F263,F267,F270,F273)</f>
        <v>142323600</v>
      </c>
      <c r="G245" s="9">
        <f t="shared" si="73"/>
        <v>142323600</v>
      </c>
      <c r="H245" s="9">
        <f t="shared" si="73"/>
        <v>0</v>
      </c>
      <c r="I245" s="9">
        <f t="shared" si="73"/>
        <v>144423600</v>
      </c>
      <c r="J245" s="9">
        <f t="shared" si="73"/>
        <v>144423600</v>
      </c>
      <c r="K245" s="9">
        <f t="shared" si="73"/>
        <v>0</v>
      </c>
      <c r="L245" s="9">
        <f t="shared" si="73"/>
        <v>69351300</v>
      </c>
      <c r="M245" s="9">
        <f t="shared" si="73"/>
        <v>69351300</v>
      </c>
      <c r="N245" s="9">
        <f t="shared" si="73"/>
        <v>0</v>
      </c>
    </row>
    <row r="246" spans="1:14" ht="39.75" customHeight="1">
      <c r="A246" s="7"/>
      <c r="B246" s="8" t="s">
        <v>149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299</v>
      </c>
      <c r="C247" s="7" t="s">
        <v>244</v>
      </c>
      <c r="D247" s="7" t="s">
        <v>145</v>
      </c>
      <c r="E247" s="7" t="s">
        <v>146</v>
      </c>
      <c r="F247" s="9">
        <f aca="true" t="shared" si="74" ref="F247:N247">SUM(F249:F250)</f>
        <v>92223600</v>
      </c>
      <c r="G247" s="9">
        <f t="shared" si="74"/>
        <v>92223600</v>
      </c>
      <c r="H247" s="9">
        <f t="shared" si="74"/>
        <v>0</v>
      </c>
      <c r="I247" s="9">
        <f t="shared" si="74"/>
        <v>94323600</v>
      </c>
      <c r="J247" s="9">
        <f t="shared" si="74"/>
        <v>94323600</v>
      </c>
      <c r="K247" s="9">
        <f t="shared" si="74"/>
        <v>0</v>
      </c>
      <c r="L247" s="9">
        <f t="shared" si="74"/>
        <v>44874000</v>
      </c>
      <c r="M247" s="9">
        <f t="shared" si="74"/>
        <v>44874000</v>
      </c>
      <c r="N247" s="9">
        <f t="shared" si="74"/>
        <v>0</v>
      </c>
    </row>
    <row r="248" spans="1:14" ht="39.75" customHeight="1">
      <c r="A248" s="7"/>
      <c r="B248" s="8" t="s">
        <v>149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300</v>
      </c>
      <c r="C249" s="7" t="s">
        <v>244</v>
      </c>
      <c r="D249" s="7" t="s">
        <v>145</v>
      </c>
      <c r="E249" s="7" t="s">
        <v>145</v>
      </c>
      <c r="F249" s="9">
        <f>SUM(G249,H249)</f>
        <v>37223600</v>
      </c>
      <c r="G249" s="9">
        <v>37223600</v>
      </c>
      <c r="H249" s="9">
        <v>0</v>
      </c>
      <c r="I249" s="9">
        <f>SUM(J249,K249)</f>
        <v>39323600</v>
      </c>
      <c r="J249" s="9">
        <v>39323600</v>
      </c>
      <c r="K249" s="9">
        <v>0</v>
      </c>
      <c r="L249" s="9">
        <f>SUM(M249,N249)</f>
        <v>18268700</v>
      </c>
      <c r="M249" s="9">
        <v>18268700</v>
      </c>
      <c r="N249" s="9">
        <v>0</v>
      </c>
    </row>
    <row r="250" spans="1:14" ht="39.75" customHeight="1">
      <c r="A250" s="7">
        <v>2912</v>
      </c>
      <c r="B250" s="8" t="s">
        <v>301</v>
      </c>
      <c r="C250" s="7" t="s">
        <v>244</v>
      </c>
      <c r="D250" s="7" t="s">
        <v>145</v>
      </c>
      <c r="E250" s="7" t="s">
        <v>152</v>
      </c>
      <c r="F250" s="9">
        <f>SUM(G250,H250)</f>
        <v>55000000</v>
      </c>
      <c r="G250" s="9">
        <v>55000000</v>
      </c>
      <c r="H250" s="9">
        <v>0</v>
      </c>
      <c r="I250" s="9">
        <f>SUM(J250,K250)</f>
        <v>55000000</v>
      </c>
      <c r="J250" s="9">
        <v>55000000</v>
      </c>
      <c r="K250" s="9">
        <v>0</v>
      </c>
      <c r="L250" s="9">
        <f>SUM(M250,N250)</f>
        <v>26605300</v>
      </c>
      <c r="M250" s="9">
        <v>26605300</v>
      </c>
      <c r="N250" s="9">
        <v>0</v>
      </c>
    </row>
    <row r="251" spans="1:14" ht="39.75" customHeight="1" hidden="1">
      <c r="A251" s="7">
        <v>2920</v>
      </c>
      <c r="B251" s="8" t="s">
        <v>302</v>
      </c>
      <c r="C251" s="7" t="s">
        <v>244</v>
      </c>
      <c r="D251" s="7" t="s">
        <v>152</v>
      </c>
      <c r="E251" s="7" t="s">
        <v>146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 hidden="1">
      <c r="A252" s="7"/>
      <c r="B252" s="8" t="s">
        <v>149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 hidden="1">
      <c r="A253" s="7">
        <v>2921</v>
      </c>
      <c r="B253" s="8" t="s">
        <v>303</v>
      </c>
      <c r="C253" s="7" t="s">
        <v>244</v>
      </c>
      <c r="D253" s="7" t="s">
        <v>152</v>
      </c>
      <c r="E253" s="7" t="s">
        <v>145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 hidden="1">
      <c r="A254" s="7">
        <v>2922</v>
      </c>
      <c r="B254" s="8" t="s">
        <v>304</v>
      </c>
      <c r="C254" s="7" t="s">
        <v>244</v>
      </c>
      <c r="D254" s="7" t="s">
        <v>152</v>
      </c>
      <c r="E254" s="7" t="s">
        <v>152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 hidden="1">
      <c r="A255" s="7">
        <v>2930</v>
      </c>
      <c r="B255" s="8" t="s">
        <v>305</v>
      </c>
      <c r="C255" s="7" t="s">
        <v>244</v>
      </c>
      <c r="D255" s="7" t="s">
        <v>154</v>
      </c>
      <c r="E255" s="7" t="s">
        <v>146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 hidden="1">
      <c r="A256" s="7"/>
      <c r="B256" s="8" t="s">
        <v>149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 hidden="1">
      <c r="A257" s="7">
        <v>2931</v>
      </c>
      <c r="B257" s="8" t="s">
        <v>306</v>
      </c>
      <c r="C257" s="7" t="s">
        <v>244</v>
      </c>
      <c r="D257" s="7" t="s">
        <v>154</v>
      </c>
      <c r="E257" s="7" t="s">
        <v>145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 hidden="1">
      <c r="A258" s="7">
        <v>2932</v>
      </c>
      <c r="B258" s="8" t="s">
        <v>307</v>
      </c>
      <c r="C258" s="7" t="s">
        <v>244</v>
      </c>
      <c r="D258" s="7" t="s">
        <v>154</v>
      </c>
      <c r="E258" s="7" t="s">
        <v>152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 hidden="1">
      <c r="A259" s="7">
        <v>2940</v>
      </c>
      <c r="B259" s="8" t="s">
        <v>308</v>
      </c>
      <c r="C259" s="7" t="s">
        <v>244</v>
      </c>
      <c r="D259" s="7" t="s">
        <v>163</v>
      </c>
      <c r="E259" s="7" t="s">
        <v>146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 hidden="1">
      <c r="A260" s="7"/>
      <c r="B260" s="8" t="s">
        <v>149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 hidden="1">
      <c r="A261" s="7">
        <v>2941</v>
      </c>
      <c r="B261" s="8" t="s">
        <v>309</v>
      </c>
      <c r="C261" s="7" t="s">
        <v>244</v>
      </c>
      <c r="D261" s="7" t="s">
        <v>163</v>
      </c>
      <c r="E261" s="7" t="s">
        <v>145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 hidden="1">
      <c r="A262" s="7">
        <v>2942</v>
      </c>
      <c r="B262" s="8" t="s">
        <v>310</v>
      </c>
      <c r="C262" s="7" t="s">
        <v>244</v>
      </c>
      <c r="D262" s="7" t="s">
        <v>163</v>
      </c>
      <c r="E262" s="7" t="s">
        <v>152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311</v>
      </c>
      <c r="C263" s="7" t="s">
        <v>244</v>
      </c>
      <c r="D263" s="7" t="s">
        <v>166</v>
      </c>
      <c r="E263" s="7" t="s">
        <v>146</v>
      </c>
      <c r="F263" s="9">
        <f aca="true" t="shared" si="78" ref="F263:N263">SUM(F265:F266)</f>
        <v>50100000</v>
      </c>
      <c r="G263" s="9">
        <f t="shared" si="78"/>
        <v>50100000</v>
      </c>
      <c r="H263" s="9">
        <f t="shared" si="78"/>
        <v>0</v>
      </c>
      <c r="I263" s="9">
        <f t="shared" si="78"/>
        <v>50100000</v>
      </c>
      <c r="J263" s="9">
        <f t="shared" si="78"/>
        <v>50100000</v>
      </c>
      <c r="K263" s="9">
        <f t="shared" si="78"/>
        <v>0</v>
      </c>
      <c r="L263" s="9">
        <f t="shared" si="78"/>
        <v>24477300</v>
      </c>
      <c r="M263" s="9">
        <f t="shared" si="78"/>
        <v>24477300</v>
      </c>
      <c r="N263" s="9">
        <f t="shared" si="78"/>
        <v>0</v>
      </c>
    </row>
    <row r="264" spans="1:14" ht="39.75" customHeight="1">
      <c r="A264" s="7"/>
      <c r="B264" s="8" t="s">
        <v>149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312</v>
      </c>
      <c r="C265" s="7" t="s">
        <v>244</v>
      </c>
      <c r="D265" s="7" t="s">
        <v>166</v>
      </c>
      <c r="E265" s="7" t="s">
        <v>145</v>
      </c>
      <c r="F265" s="9">
        <f>SUM(G265,H265)</f>
        <v>50100000</v>
      </c>
      <c r="G265" s="9">
        <v>50100000</v>
      </c>
      <c r="H265" s="9">
        <v>0</v>
      </c>
      <c r="I265" s="9">
        <f>SUM(J265,K265)</f>
        <v>50100000</v>
      </c>
      <c r="J265" s="9">
        <v>50100000</v>
      </c>
      <c r="K265" s="9">
        <v>0</v>
      </c>
      <c r="L265" s="9">
        <f>SUM(M265,N265)</f>
        <v>24477300</v>
      </c>
      <c r="M265" s="9">
        <v>24477300</v>
      </c>
      <c r="N265" s="9">
        <v>0</v>
      </c>
    </row>
    <row r="266" spans="1:14" ht="39.75" customHeight="1" hidden="1">
      <c r="A266" s="7">
        <v>2952</v>
      </c>
      <c r="B266" s="8" t="s">
        <v>313</v>
      </c>
      <c r="C266" s="7" t="s">
        <v>244</v>
      </c>
      <c r="D266" s="7" t="s">
        <v>166</v>
      </c>
      <c r="E266" s="7" t="s">
        <v>152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 hidden="1">
      <c r="A267" s="7">
        <v>2960</v>
      </c>
      <c r="B267" s="8" t="s">
        <v>314</v>
      </c>
      <c r="C267" s="7" t="s">
        <v>244</v>
      </c>
      <c r="D267" s="7" t="s">
        <v>169</v>
      </c>
      <c r="E267" s="7" t="s">
        <v>146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customHeight="1" hidden="1">
      <c r="A268" s="7"/>
      <c r="B268" s="8" t="s">
        <v>149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" customHeight="1" hidden="1">
      <c r="A269" s="7">
        <v>2961</v>
      </c>
      <c r="B269" s="8" t="s">
        <v>314</v>
      </c>
      <c r="C269" s="7" t="s">
        <v>244</v>
      </c>
      <c r="D269" s="7" t="s">
        <v>169</v>
      </c>
      <c r="E269" s="7" t="s">
        <v>145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 hidden="1">
      <c r="A270" s="7">
        <v>2970</v>
      </c>
      <c r="B270" s="8" t="s">
        <v>315</v>
      </c>
      <c r="C270" s="7" t="s">
        <v>244</v>
      </c>
      <c r="D270" s="7" t="s">
        <v>172</v>
      </c>
      <c r="E270" s="7" t="s">
        <v>146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 hidden="1">
      <c r="A271" s="7"/>
      <c r="B271" s="8" t="s">
        <v>149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 hidden="1">
      <c r="A272" s="7">
        <v>2971</v>
      </c>
      <c r="B272" s="8" t="s">
        <v>315</v>
      </c>
      <c r="C272" s="7" t="s">
        <v>244</v>
      </c>
      <c r="D272" s="7" t="s">
        <v>172</v>
      </c>
      <c r="E272" s="7" t="s">
        <v>145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 hidden="1">
      <c r="A273" s="7">
        <v>2980</v>
      </c>
      <c r="B273" s="8" t="s">
        <v>316</v>
      </c>
      <c r="C273" s="7" t="s">
        <v>244</v>
      </c>
      <c r="D273" s="7" t="s">
        <v>174</v>
      </c>
      <c r="E273" s="7" t="s">
        <v>146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 hidden="1">
      <c r="A274" s="7"/>
      <c r="B274" s="8" t="s">
        <v>149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 hidden="1">
      <c r="A275" s="7">
        <v>2981</v>
      </c>
      <c r="B275" s="8" t="s">
        <v>316</v>
      </c>
      <c r="C275" s="7" t="s">
        <v>244</v>
      </c>
      <c r="D275" s="7" t="s">
        <v>174</v>
      </c>
      <c r="E275" s="7" t="s">
        <v>145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 hidden="1">
      <c r="A276" s="7">
        <v>3000</v>
      </c>
      <c r="B276" s="8" t="s">
        <v>317</v>
      </c>
      <c r="C276" s="7" t="s">
        <v>318</v>
      </c>
      <c r="D276" s="7" t="s">
        <v>146</v>
      </c>
      <c r="E276" s="7" t="s">
        <v>146</v>
      </c>
      <c r="F276" s="9">
        <f aca="true" t="shared" si="82" ref="F276:L276">SUM(F278,F282,F285,F288,F291,F294,F297,F300,F304)</f>
        <v>0</v>
      </c>
      <c r="G276" s="9">
        <f t="shared" si="82"/>
        <v>0</v>
      </c>
      <c r="H276" s="9">
        <f t="shared" si="82"/>
        <v>0</v>
      </c>
      <c r="I276" s="9">
        <f t="shared" si="82"/>
        <v>0</v>
      </c>
      <c r="J276" s="9">
        <f t="shared" si="82"/>
        <v>0</v>
      </c>
      <c r="K276" s="9">
        <f t="shared" si="82"/>
        <v>0</v>
      </c>
      <c r="L276" s="9">
        <f t="shared" si="82"/>
        <v>0</v>
      </c>
      <c r="M276" s="9">
        <f>SUM(M278,M282,M285,M288,M291,M294,M297,M2300,M304)</f>
        <v>0</v>
      </c>
      <c r="N276" s="9">
        <f>SUM(N278,N282,N285,N288,N291,N294,N297,N300,N304)</f>
        <v>0</v>
      </c>
    </row>
    <row r="277" spans="1:14" ht="39.75" customHeight="1" hidden="1">
      <c r="A277" s="7"/>
      <c r="B277" s="8" t="s">
        <v>149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 hidden="1">
      <c r="A278" s="7">
        <v>3010</v>
      </c>
      <c r="B278" s="8" t="s">
        <v>319</v>
      </c>
      <c r="C278" s="7" t="s">
        <v>318</v>
      </c>
      <c r="D278" s="7" t="s">
        <v>145</v>
      </c>
      <c r="E278" s="7" t="s">
        <v>146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 hidden="1">
      <c r="A279" s="7"/>
      <c r="B279" s="8" t="s">
        <v>149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 hidden="1">
      <c r="A280" s="7">
        <v>3011</v>
      </c>
      <c r="B280" s="8" t="s">
        <v>320</v>
      </c>
      <c r="C280" s="7" t="s">
        <v>318</v>
      </c>
      <c r="D280" s="7" t="s">
        <v>145</v>
      </c>
      <c r="E280" s="7" t="s">
        <v>145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 hidden="1">
      <c r="A281" s="7">
        <v>3012</v>
      </c>
      <c r="B281" s="8" t="s">
        <v>321</v>
      </c>
      <c r="C281" s="7" t="s">
        <v>318</v>
      </c>
      <c r="D281" s="7" t="s">
        <v>145</v>
      </c>
      <c r="E281" s="7" t="s">
        <v>152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 hidden="1">
      <c r="A282" s="7">
        <v>3020</v>
      </c>
      <c r="B282" s="8" t="s">
        <v>322</v>
      </c>
      <c r="C282" s="7" t="s">
        <v>318</v>
      </c>
      <c r="D282" s="7" t="s">
        <v>152</v>
      </c>
      <c r="E282" s="7" t="s">
        <v>146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0.75" customHeight="1" hidden="1">
      <c r="A283" s="7"/>
      <c r="B283" s="8" t="s">
        <v>149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 hidden="1">
      <c r="A284" s="7">
        <v>3021</v>
      </c>
      <c r="B284" s="8" t="s">
        <v>322</v>
      </c>
      <c r="C284" s="7" t="s">
        <v>318</v>
      </c>
      <c r="D284" s="7" t="s">
        <v>152</v>
      </c>
      <c r="E284" s="7" t="s">
        <v>145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 hidden="1">
      <c r="A285" s="7">
        <v>3030</v>
      </c>
      <c r="B285" s="8" t="s">
        <v>323</v>
      </c>
      <c r="C285" s="7" t="s">
        <v>318</v>
      </c>
      <c r="D285" s="7" t="s">
        <v>154</v>
      </c>
      <c r="E285" s="7" t="s">
        <v>146</v>
      </c>
      <c r="F285" s="9">
        <f aca="true" t="shared" si="85" ref="F285:N2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75" customHeight="1" hidden="1">
      <c r="A286" s="7"/>
      <c r="B286" s="8" t="s">
        <v>149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 hidden="1">
      <c r="A287" s="7">
        <v>3031</v>
      </c>
      <c r="B287" s="8" t="s">
        <v>323</v>
      </c>
      <c r="C287" s="7" t="s">
        <v>318</v>
      </c>
      <c r="D287" s="7" t="s">
        <v>154</v>
      </c>
      <c r="E287" s="7" t="s">
        <v>145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customHeight="1" hidden="1">
      <c r="A288" s="7">
        <v>3040</v>
      </c>
      <c r="B288" s="8" t="s">
        <v>324</v>
      </c>
      <c r="C288" s="7" t="s">
        <v>318</v>
      </c>
      <c r="D288" s="7" t="s">
        <v>163</v>
      </c>
      <c r="E288" s="7" t="s">
        <v>146</v>
      </c>
      <c r="F288" s="9">
        <f aca="true" t="shared" si="86" ref="F288:N288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75" customHeight="1" hidden="1">
      <c r="A289" s="7"/>
      <c r="B289" s="8" t="s">
        <v>149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 hidden="1">
      <c r="A290" s="7">
        <v>3041</v>
      </c>
      <c r="B290" s="8" t="s">
        <v>324</v>
      </c>
      <c r="C290" s="7" t="s">
        <v>318</v>
      </c>
      <c r="D290" s="7" t="s">
        <v>163</v>
      </c>
      <c r="E290" s="7" t="s">
        <v>145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customHeight="1" hidden="1">
      <c r="A291" s="7">
        <v>3050</v>
      </c>
      <c r="B291" s="8" t="s">
        <v>325</v>
      </c>
      <c r="C291" s="7" t="s">
        <v>318</v>
      </c>
      <c r="D291" s="7" t="s">
        <v>166</v>
      </c>
      <c r="E291" s="7" t="s">
        <v>146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 hidden="1">
      <c r="A292" s="7"/>
      <c r="B292" s="8" t="s">
        <v>149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 hidden="1">
      <c r="A293" s="7">
        <v>3051</v>
      </c>
      <c r="B293" s="8" t="s">
        <v>325</v>
      </c>
      <c r="C293" s="7" t="s">
        <v>318</v>
      </c>
      <c r="D293" s="7" t="s">
        <v>166</v>
      </c>
      <c r="E293" s="7" t="s">
        <v>145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 hidden="1">
      <c r="A294" s="7">
        <v>3060</v>
      </c>
      <c r="B294" s="8" t="s">
        <v>326</v>
      </c>
      <c r="C294" s="7" t="s">
        <v>318</v>
      </c>
      <c r="D294" s="7" t="s">
        <v>169</v>
      </c>
      <c r="E294" s="7" t="s">
        <v>146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 hidden="1">
      <c r="A295" s="7"/>
      <c r="B295" s="8" t="s">
        <v>149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 hidden="1">
      <c r="A296" s="7">
        <v>3061</v>
      </c>
      <c r="B296" s="8" t="s">
        <v>326</v>
      </c>
      <c r="C296" s="7" t="s">
        <v>318</v>
      </c>
      <c r="D296" s="7" t="s">
        <v>169</v>
      </c>
      <c r="E296" s="7" t="s">
        <v>145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 hidden="1">
      <c r="A297" s="7">
        <v>3070</v>
      </c>
      <c r="B297" s="8" t="s">
        <v>327</v>
      </c>
      <c r="C297" s="7" t="s">
        <v>318</v>
      </c>
      <c r="D297" s="7" t="s">
        <v>172</v>
      </c>
      <c r="E297" s="7" t="s">
        <v>146</v>
      </c>
      <c r="F297" s="9">
        <f aca="true" t="shared" si="89" ref="F297:N297">SUM(F299)</f>
        <v>0</v>
      </c>
      <c r="G297" s="9">
        <f t="shared" si="89"/>
        <v>0</v>
      </c>
      <c r="H297" s="9">
        <f t="shared" si="89"/>
        <v>0</v>
      </c>
      <c r="I297" s="9">
        <f t="shared" si="89"/>
        <v>0</v>
      </c>
      <c r="J297" s="9">
        <f t="shared" si="89"/>
        <v>0</v>
      </c>
      <c r="K297" s="9">
        <f t="shared" si="89"/>
        <v>0</v>
      </c>
      <c r="L297" s="9">
        <f t="shared" si="89"/>
        <v>0</v>
      </c>
      <c r="M297" s="9">
        <f t="shared" si="89"/>
        <v>0</v>
      </c>
      <c r="N297" s="9">
        <f t="shared" si="89"/>
        <v>0</v>
      </c>
    </row>
    <row r="298" spans="1:14" ht="39.75" customHeight="1" hidden="1">
      <c r="A298" s="7"/>
      <c r="B298" s="8" t="s">
        <v>149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 hidden="1">
      <c r="A299" s="7">
        <v>3071</v>
      </c>
      <c r="B299" s="8" t="s">
        <v>327</v>
      </c>
      <c r="C299" s="7" t="s">
        <v>318</v>
      </c>
      <c r="D299" s="7" t="s">
        <v>172</v>
      </c>
      <c r="E299" s="7" t="s">
        <v>145</v>
      </c>
      <c r="F299" s="9">
        <f>SUM(G299,H299)</f>
        <v>0</v>
      </c>
      <c r="G299" s="9">
        <v>0</v>
      </c>
      <c r="H299" s="9">
        <v>0</v>
      </c>
      <c r="I299" s="9">
        <f>SUM(J299,K299)</f>
        <v>0</v>
      </c>
      <c r="J299" s="9">
        <v>0</v>
      </c>
      <c r="K299" s="9">
        <v>0</v>
      </c>
      <c r="L299" s="9">
        <f>SUM(M299,N299)</f>
        <v>0</v>
      </c>
      <c r="M299" s="9">
        <v>0</v>
      </c>
      <c r="N299" s="9">
        <v>0</v>
      </c>
    </row>
    <row r="300" spans="1:14" ht="39.75" customHeight="1" hidden="1">
      <c r="A300" s="7">
        <v>3080</v>
      </c>
      <c r="B300" s="8" t="s">
        <v>328</v>
      </c>
      <c r="C300" s="7" t="s">
        <v>318</v>
      </c>
      <c r="D300" s="7" t="s">
        <v>174</v>
      </c>
      <c r="E300" s="7" t="s">
        <v>146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 hidden="1">
      <c r="A301" s="7"/>
      <c r="B301" s="8" t="s">
        <v>149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 hidden="1">
      <c r="A302" s="7">
        <v>3081</v>
      </c>
      <c r="B302" s="8" t="s">
        <v>328</v>
      </c>
      <c r="C302" s="7" t="s">
        <v>318</v>
      </c>
      <c r="D302" s="7" t="s">
        <v>174</v>
      </c>
      <c r="E302" s="7" t="s">
        <v>145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 hidden="1">
      <c r="A303" s="7"/>
      <c r="B303" s="8" t="s">
        <v>149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.5" customHeight="1">
      <c r="A304" s="7">
        <v>3090</v>
      </c>
      <c r="B304" s="8" t="s">
        <v>329</v>
      </c>
      <c r="C304" s="7" t="s">
        <v>318</v>
      </c>
      <c r="D304" s="7" t="s">
        <v>244</v>
      </c>
      <c r="E304" s="7" t="s">
        <v>146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 hidden="1">
      <c r="A305" s="7"/>
      <c r="B305" s="8" t="s">
        <v>149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 hidden="1">
      <c r="A306" s="7">
        <v>3091</v>
      </c>
      <c r="B306" s="8" t="s">
        <v>329</v>
      </c>
      <c r="C306" s="7" t="s">
        <v>318</v>
      </c>
      <c r="D306" s="7" t="s">
        <v>244</v>
      </c>
      <c r="E306" s="7" t="s">
        <v>145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 hidden="1">
      <c r="A307" s="7">
        <v>3092</v>
      </c>
      <c r="B307" s="8" t="s">
        <v>330</v>
      </c>
      <c r="C307" s="7" t="s">
        <v>318</v>
      </c>
      <c r="D307" s="7" t="s">
        <v>244</v>
      </c>
      <c r="E307" s="7" t="s">
        <v>152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331</v>
      </c>
      <c r="C308" s="7" t="s">
        <v>332</v>
      </c>
      <c r="D308" s="7" t="s">
        <v>146</v>
      </c>
      <c r="E308" s="7" t="s">
        <v>146</v>
      </c>
      <c r="F308" s="9">
        <f aca="true" t="shared" si="92" ref="F308:N308">SUM(F310)</f>
        <v>27000000</v>
      </c>
      <c r="G308" s="9">
        <f t="shared" si="92"/>
        <v>27000000</v>
      </c>
      <c r="H308" s="9">
        <f t="shared" si="92"/>
        <v>0</v>
      </c>
      <c r="I308" s="9">
        <f t="shared" si="92"/>
        <v>27600000</v>
      </c>
      <c r="J308" s="9">
        <f t="shared" si="92"/>
        <v>27600000</v>
      </c>
      <c r="K308" s="9">
        <f t="shared" si="92"/>
        <v>0</v>
      </c>
      <c r="L308" s="9">
        <f t="shared" si="92"/>
        <v>9241900</v>
      </c>
      <c r="M308" s="9">
        <f t="shared" si="92"/>
        <v>9241900</v>
      </c>
      <c r="N308" s="9">
        <f t="shared" si="92"/>
        <v>0</v>
      </c>
    </row>
    <row r="309" spans="1:14" ht="39.75" customHeight="1">
      <c r="A309" s="7"/>
      <c r="B309" s="8" t="s">
        <v>149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333</v>
      </c>
      <c r="C310" s="7" t="s">
        <v>332</v>
      </c>
      <c r="D310" s="7" t="s">
        <v>145</v>
      </c>
      <c r="E310" s="7" t="s">
        <v>146</v>
      </c>
      <c r="F310" s="9">
        <f aca="true" t="shared" si="93" ref="F310:N310">SUM(F312)</f>
        <v>27000000</v>
      </c>
      <c r="G310" s="9">
        <f t="shared" si="93"/>
        <v>27000000</v>
      </c>
      <c r="H310" s="9">
        <f t="shared" si="93"/>
        <v>0</v>
      </c>
      <c r="I310" s="9">
        <f t="shared" si="93"/>
        <v>27600000</v>
      </c>
      <c r="J310" s="9">
        <f t="shared" si="93"/>
        <v>27600000</v>
      </c>
      <c r="K310" s="9">
        <f t="shared" si="93"/>
        <v>0</v>
      </c>
      <c r="L310" s="9">
        <f t="shared" si="93"/>
        <v>9241900</v>
      </c>
      <c r="M310" s="9">
        <f t="shared" si="93"/>
        <v>9241900</v>
      </c>
      <c r="N310" s="9">
        <f t="shared" si="93"/>
        <v>0</v>
      </c>
    </row>
    <row r="311" spans="1:14" ht="39.75" customHeight="1">
      <c r="A311" s="7"/>
      <c r="B311" s="8" t="s">
        <v>149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334</v>
      </c>
      <c r="C312" s="7" t="s">
        <v>332</v>
      </c>
      <c r="D312" s="7" t="s">
        <v>145</v>
      </c>
      <c r="E312" s="7" t="s">
        <v>152</v>
      </c>
      <c r="F312" s="9">
        <v>27000000</v>
      </c>
      <c r="G312" s="9">
        <v>27000000</v>
      </c>
      <c r="H312" s="9">
        <v>0</v>
      </c>
      <c r="I312" s="9">
        <v>27600000</v>
      </c>
      <c r="J312" s="9">
        <v>27600000</v>
      </c>
      <c r="K312" s="9">
        <v>0</v>
      </c>
      <c r="L312" s="9">
        <v>9241900</v>
      </c>
      <c r="M312" s="9">
        <v>9241900</v>
      </c>
      <c r="N312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B175">
      <selection activeCell="B203" sqref="A203:B203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/>
      <c r="B8" s="3" t="s">
        <v>335</v>
      </c>
      <c r="C8" s="3"/>
      <c r="D8" s="3" t="s">
        <v>336</v>
      </c>
      <c r="E8" s="3"/>
      <c r="F8" s="3"/>
      <c r="G8" s="3" t="s">
        <v>337</v>
      </c>
      <c r="H8" s="3"/>
      <c r="I8" s="3"/>
      <c r="J8" s="3" t="s">
        <v>338</v>
      </c>
      <c r="K8" s="3"/>
      <c r="L8" s="3"/>
    </row>
    <row r="9" spans="1:12" ht="39.75" customHeight="1">
      <c r="A9" s="4" t="s">
        <v>339</v>
      </c>
      <c r="B9" s="5"/>
      <c r="C9" s="4"/>
      <c r="D9" s="4" t="s">
        <v>340</v>
      </c>
      <c r="E9" s="4" t="s">
        <v>341</v>
      </c>
      <c r="F9" s="4"/>
      <c r="G9" s="4" t="s">
        <v>342</v>
      </c>
      <c r="H9" s="4" t="s">
        <v>343</v>
      </c>
      <c r="I9" s="4"/>
      <c r="J9" s="4" t="s">
        <v>344</v>
      </c>
      <c r="K9" s="3" t="s">
        <v>345</v>
      </c>
      <c r="L9" s="3"/>
    </row>
    <row r="10" spans="1:12" ht="19.5" customHeight="1">
      <c r="A10" s="4" t="s">
        <v>11</v>
      </c>
      <c r="B10" s="4" t="s">
        <v>346</v>
      </c>
      <c r="C10" s="4" t="s">
        <v>11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348</v>
      </c>
      <c r="C12" s="7"/>
      <c r="D12" s="9">
        <f aca="true" t="shared" si="0" ref="D12:L12">SUM(D14,D167,D202)</f>
        <v>323692456</v>
      </c>
      <c r="E12" s="9">
        <f t="shared" si="0"/>
        <v>322443600</v>
      </c>
      <c r="F12" s="9">
        <f t="shared" si="0"/>
        <v>1248856</v>
      </c>
      <c r="G12" s="9">
        <f t="shared" si="0"/>
        <v>331705056</v>
      </c>
      <c r="H12" s="9">
        <f t="shared" si="0"/>
        <v>330456200</v>
      </c>
      <c r="I12" s="9">
        <f t="shared" si="0"/>
        <v>1248856</v>
      </c>
      <c r="J12" s="9">
        <f t="shared" si="0"/>
        <v>154867449</v>
      </c>
      <c r="K12" s="9">
        <f t="shared" si="0"/>
        <v>156977246</v>
      </c>
      <c r="L12" s="9">
        <f t="shared" si="0"/>
        <v>-2109797</v>
      </c>
    </row>
    <row r="13" spans="1:12" ht="39.75" customHeight="1">
      <c r="A13" s="7"/>
      <c r="B13" s="8" t="s">
        <v>349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350</v>
      </c>
      <c r="C14" s="7" t="s">
        <v>351</v>
      </c>
      <c r="D14" s="9">
        <f aca="true" t="shared" si="1" ref="D14:L14">SUM(D16,D29,D72,D87,D97,D123,D138)</f>
        <v>322443600</v>
      </c>
      <c r="E14" s="9">
        <f t="shared" si="1"/>
        <v>322443600</v>
      </c>
      <c r="F14" s="9">
        <f t="shared" si="1"/>
        <v>0</v>
      </c>
      <c r="G14" s="9">
        <f t="shared" si="1"/>
        <v>330456200</v>
      </c>
      <c r="H14" s="9">
        <f t="shared" si="1"/>
        <v>330456200</v>
      </c>
      <c r="I14" s="9">
        <f t="shared" si="1"/>
        <v>0</v>
      </c>
      <c r="J14" s="9">
        <f t="shared" si="1"/>
        <v>156977246</v>
      </c>
      <c r="K14" s="9">
        <f t="shared" si="1"/>
        <v>156977246</v>
      </c>
      <c r="L14" s="9">
        <f t="shared" si="1"/>
        <v>0</v>
      </c>
    </row>
    <row r="15" spans="1:12" ht="39.75" customHeight="1">
      <c r="A15" s="7"/>
      <c r="B15" s="8" t="s">
        <v>349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352</v>
      </c>
      <c r="C16" s="7" t="s">
        <v>351</v>
      </c>
      <c r="D16" s="9">
        <f>SUM(D18,D23,D26)</f>
        <v>84800000</v>
      </c>
      <c r="E16" s="9">
        <f>SUM(E18,E23,E26)</f>
        <v>84800000</v>
      </c>
      <c r="F16" s="9" t="s">
        <v>23</v>
      </c>
      <c r="G16" s="9">
        <f>SUM(G18,G23,G26)</f>
        <v>89813600</v>
      </c>
      <c r="H16" s="9">
        <f>SUM(H18,H23,H26)</f>
        <v>89813600</v>
      </c>
      <c r="I16" s="9" t="s">
        <v>23</v>
      </c>
      <c r="J16" s="9">
        <f>SUM(J18,J23,J26)</f>
        <v>44288383</v>
      </c>
      <c r="K16" s="9">
        <f>SUM(K18,K23,K26)</f>
        <v>44288383</v>
      </c>
      <c r="L16" s="9" t="s">
        <v>23</v>
      </c>
    </row>
    <row r="17" spans="1:12" ht="39.75" customHeight="1">
      <c r="A17" s="7"/>
      <c r="B17" s="8" t="s">
        <v>349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353</v>
      </c>
      <c r="C18" s="7" t="s">
        <v>351</v>
      </c>
      <c r="D18" s="9">
        <f>SUM(D20:D22)</f>
        <v>84800000</v>
      </c>
      <c r="E18" s="9">
        <f>SUM(E20:E22)</f>
        <v>84800000</v>
      </c>
      <c r="F18" s="9" t="s">
        <v>23</v>
      </c>
      <c r="G18" s="9">
        <f>SUM(G20:G22)</f>
        <v>89813600</v>
      </c>
      <c r="H18" s="9">
        <f>SUM(H20:H22)</f>
        <v>89813600</v>
      </c>
      <c r="I18" s="9" t="s">
        <v>23</v>
      </c>
      <c r="J18" s="9">
        <f>SUM(J20:J22)</f>
        <v>44288383</v>
      </c>
      <c r="K18" s="9">
        <f>SUM(K20:K22)</f>
        <v>44288383</v>
      </c>
      <c r="L18" s="9" t="s">
        <v>23</v>
      </c>
    </row>
    <row r="19" spans="1:12" ht="39.75" customHeight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354</v>
      </c>
      <c r="C20" s="7" t="s">
        <v>355</v>
      </c>
      <c r="D20" s="9">
        <f>SUM(E20,F20)</f>
        <v>83300000</v>
      </c>
      <c r="E20" s="9">
        <v>83300000</v>
      </c>
      <c r="F20" s="9" t="s">
        <v>23</v>
      </c>
      <c r="G20" s="9">
        <f>SUM(H20,I20)</f>
        <v>88313600</v>
      </c>
      <c r="H20" s="9">
        <v>88313600</v>
      </c>
      <c r="I20" s="9" t="s">
        <v>356</v>
      </c>
      <c r="J20" s="9">
        <f>SUM(K20,L20)</f>
        <v>43493383</v>
      </c>
      <c r="K20" s="9">
        <v>43493383</v>
      </c>
      <c r="L20" s="9" t="s">
        <v>23</v>
      </c>
    </row>
    <row r="21" spans="1:12" ht="39.75" customHeight="1">
      <c r="A21" s="7">
        <v>4112</v>
      </c>
      <c r="B21" s="8" t="s">
        <v>357</v>
      </c>
      <c r="C21" s="7" t="s">
        <v>358</v>
      </c>
      <c r="D21" s="9">
        <f>SUM(E21,F21)</f>
        <v>1500000</v>
      </c>
      <c r="E21" s="9">
        <v>1500000</v>
      </c>
      <c r="F21" s="9" t="s">
        <v>23</v>
      </c>
      <c r="G21" s="9">
        <f>SUM(H21,I21)</f>
        <v>1500000</v>
      </c>
      <c r="H21" s="9">
        <v>1500000</v>
      </c>
      <c r="I21" s="9" t="s">
        <v>356</v>
      </c>
      <c r="J21" s="9">
        <f>SUM(K21,L21)</f>
        <v>795000</v>
      </c>
      <c r="K21" s="9">
        <v>795000</v>
      </c>
      <c r="L21" s="9" t="s">
        <v>23</v>
      </c>
    </row>
    <row r="22" spans="1:12" ht="39.75" customHeight="1" hidden="1">
      <c r="A22" s="7">
        <v>4114</v>
      </c>
      <c r="B22" s="8" t="s">
        <v>359</v>
      </c>
      <c r="C22" s="7" t="s">
        <v>360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356</v>
      </c>
      <c r="J22" s="9">
        <f>SUM(K22,L22)</f>
        <v>0</v>
      </c>
      <c r="K22" s="9">
        <v>0</v>
      </c>
      <c r="L22" s="9" t="s">
        <v>23</v>
      </c>
    </row>
    <row r="23" spans="1:12" ht="39.75" customHeight="1" hidden="1">
      <c r="A23" s="7">
        <v>4120</v>
      </c>
      <c r="B23" s="8" t="s">
        <v>361</v>
      </c>
      <c r="C23" s="7" t="s">
        <v>351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customHeight="1" hidden="1">
      <c r="A24" s="7"/>
      <c r="B24" s="8" t="s">
        <v>149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 hidden="1">
      <c r="A25" s="7">
        <v>4121</v>
      </c>
      <c r="B25" s="8" t="s">
        <v>362</v>
      </c>
      <c r="C25" s="7" t="s">
        <v>363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customHeight="1" hidden="1">
      <c r="A26" s="7">
        <v>4130</v>
      </c>
      <c r="B26" s="8" t="s">
        <v>364</v>
      </c>
      <c r="C26" s="7" t="s">
        <v>351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customHeight="1" hidden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 hidden="1">
      <c r="A28" s="7">
        <v>4131</v>
      </c>
      <c r="B28" s="8" t="s">
        <v>365</v>
      </c>
      <c r="C28" s="7" t="s">
        <v>366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75" customHeight="1">
      <c r="A29" s="7">
        <v>4200</v>
      </c>
      <c r="B29" s="8" t="s">
        <v>367</v>
      </c>
      <c r="C29" s="7" t="s">
        <v>351</v>
      </c>
      <c r="D29" s="9">
        <f>SUM(D31,D40,D45,D55,D58,D62)</f>
        <v>210143600</v>
      </c>
      <c r="E29" s="9">
        <f>SUM(E31,E40,E45,E55,E58,E62)</f>
        <v>210143600</v>
      </c>
      <c r="F29" s="9" t="s">
        <v>23</v>
      </c>
      <c r="G29" s="9">
        <f>SUM(G31,G40,G45,G55,G58,G62)</f>
        <v>212542600</v>
      </c>
      <c r="H29" s="9">
        <f>SUM(H31,H40,H45,H55,H58,H62)</f>
        <v>212542600</v>
      </c>
      <c r="I29" s="9" t="s">
        <v>23</v>
      </c>
      <c r="J29" s="9">
        <f>SUM(J31,J40,J45,J55,J58,J62)</f>
        <v>103442963</v>
      </c>
      <c r="K29" s="9">
        <f>SUM(K31,K40,K45,K55,K58,K62)</f>
        <v>103442963</v>
      </c>
      <c r="L29" s="9" t="s">
        <v>23</v>
      </c>
    </row>
    <row r="30" spans="1:12" ht="39.75" customHeight="1">
      <c r="A30" s="7"/>
      <c r="B30" s="8" t="s">
        <v>349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368</v>
      </c>
      <c r="C31" s="7" t="s">
        <v>351</v>
      </c>
      <c r="D31" s="9">
        <f>SUM(D33:D39)</f>
        <v>32900000</v>
      </c>
      <c r="E31" s="9">
        <f>SUM(E33:E39)</f>
        <v>32900000</v>
      </c>
      <c r="F31" s="9" t="s">
        <v>23</v>
      </c>
      <c r="G31" s="9">
        <f>SUM(G33:G39)</f>
        <v>33079000</v>
      </c>
      <c r="H31" s="9">
        <f>SUM(H33:H39)</f>
        <v>33079000</v>
      </c>
      <c r="I31" s="9" t="s">
        <v>23</v>
      </c>
      <c r="J31" s="9">
        <f>SUM(J33:J39)</f>
        <v>17625050</v>
      </c>
      <c r="K31" s="9">
        <f>SUM(K33:K39)</f>
        <v>17625050</v>
      </c>
      <c r="L31" s="9" t="s">
        <v>23</v>
      </c>
    </row>
    <row r="32" spans="1:12" ht="1.5" customHeight="1">
      <c r="A32" s="7"/>
      <c r="B32" s="8" t="s">
        <v>149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 hidden="1">
      <c r="A33" s="7">
        <v>4211</v>
      </c>
      <c r="B33" s="8" t="s">
        <v>369</v>
      </c>
      <c r="C33" s="7" t="s">
        <v>370</v>
      </c>
      <c r="D33" s="9">
        <f aca="true" t="shared" si="2" ref="D33:D39">SUM(E33,F33)</f>
        <v>0</v>
      </c>
      <c r="E33" s="9">
        <v>0</v>
      </c>
      <c r="F33" s="9" t="s">
        <v>23</v>
      </c>
      <c r="G33" s="9">
        <f aca="true" t="shared" si="3" ref="G33:G39">SUM(H33,I33)</f>
        <v>0</v>
      </c>
      <c r="H33" s="9">
        <v>0</v>
      </c>
      <c r="I33" s="9" t="s">
        <v>23</v>
      </c>
      <c r="J33" s="9">
        <f aca="true" t="shared" si="4" ref="J33:J39">SUM(K33,L33)</f>
        <v>0</v>
      </c>
      <c r="K33" s="9">
        <v>0</v>
      </c>
      <c r="L33" s="9" t="s">
        <v>23</v>
      </c>
    </row>
    <row r="34" spans="1:12" ht="39.75" customHeight="1">
      <c r="A34" s="7">
        <v>4212</v>
      </c>
      <c r="B34" s="8" t="s">
        <v>371</v>
      </c>
      <c r="C34" s="7" t="s">
        <v>372</v>
      </c>
      <c r="D34" s="9">
        <f t="shared" si="2"/>
        <v>8400000</v>
      </c>
      <c r="E34" s="9">
        <v>8400000</v>
      </c>
      <c r="F34" s="9" t="s">
        <v>23</v>
      </c>
      <c r="G34" s="9">
        <f t="shared" si="3"/>
        <v>8464000</v>
      </c>
      <c r="H34" s="9">
        <v>8464000</v>
      </c>
      <c r="I34" s="9" t="s">
        <v>23</v>
      </c>
      <c r="J34" s="9">
        <f t="shared" si="4"/>
        <v>6293190</v>
      </c>
      <c r="K34" s="9">
        <v>6293190</v>
      </c>
      <c r="L34" s="9" t="s">
        <v>23</v>
      </c>
    </row>
    <row r="35" spans="1:12" ht="39.75" customHeight="1">
      <c r="A35" s="7">
        <v>4213</v>
      </c>
      <c r="B35" s="8" t="s">
        <v>373</v>
      </c>
      <c r="C35" s="7" t="s">
        <v>374</v>
      </c>
      <c r="D35" s="9">
        <f t="shared" si="2"/>
        <v>23200000</v>
      </c>
      <c r="E35" s="9">
        <v>23200000</v>
      </c>
      <c r="F35" s="9" t="s">
        <v>23</v>
      </c>
      <c r="G35" s="9">
        <f t="shared" si="3"/>
        <v>23200000</v>
      </c>
      <c r="H35" s="9">
        <v>23200000</v>
      </c>
      <c r="I35" s="9" t="s">
        <v>23</v>
      </c>
      <c r="J35" s="9">
        <f t="shared" si="4"/>
        <v>10762360</v>
      </c>
      <c r="K35" s="9">
        <v>10762360</v>
      </c>
      <c r="L35" s="9" t="s">
        <v>23</v>
      </c>
    </row>
    <row r="36" spans="1:12" ht="39.75" customHeight="1">
      <c r="A36" s="7">
        <v>4214</v>
      </c>
      <c r="B36" s="8" t="s">
        <v>375</v>
      </c>
      <c r="C36" s="7" t="s">
        <v>376</v>
      </c>
      <c r="D36" s="9">
        <f t="shared" si="2"/>
        <v>1000000</v>
      </c>
      <c r="E36" s="9">
        <v>1000000</v>
      </c>
      <c r="F36" s="9" t="s">
        <v>23</v>
      </c>
      <c r="G36" s="9">
        <f t="shared" si="3"/>
        <v>1115000</v>
      </c>
      <c r="H36" s="9">
        <v>1115000</v>
      </c>
      <c r="I36" s="9" t="s">
        <v>23</v>
      </c>
      <c r="J36" s="9">
        <f t="shared" si="4"/>
        <v>518500</v>
      </c>
      <c r="K36" s="9">
        <v>518500</v>
      </c>
      <c r="L36" s="9" t="s">
        <v>23</v>
      </c>
    </row>
    <row r="37" spans="1:12" ht="39.75" customHeight="1">
      <c r="A37" s="7">
        <v>4215</v>
      </c>
      <c r="B37" s="8" t="s">
        <v>377</v>
      </c>
      <c r="C37" s="7" t="s">
        <v>378</v>
      </c>
      <c r="D37" s="9">
        <f t="shared" si="2"/>
        <v>100000</v>
      </c>
      <c r="E37" s="9">
        <v>100000</v>
      </c>
      <c r="F37" s="9" t="s">
        <v>23</v>
      </c>
      <c r="G37" s="9">
        <f t="shared" si="3"/>
        <v>100000</v>
      </c>
      <c r="H37" s="9">
        <v>100000</v>
      </c>
      <c r="I37" s="9" t="s">
        <v>23</v>
      </c>
      <c r="J37" s="9">
        <f t="shared" si="4"/>
        <v>51000</v>
      </c>
      <c r="K37" s="9">
        <v>51000</v>
      </c>
      <c r="L37" s="9" t="s">
        <v>23</v>
      </c>
    </row>
    <row r="38" spans="1:12" ht="39" customHeight="1">
      <c r="A38" s="7">
        <v>4216</v>
      </c>
      <c r="B38" s="8" t="s">
        <v>379</v>
      </c>
      <c r="C38" s="7" t="s">
        <v>380</v>
      </c>
      <c r="D38" s="9">
        <f t="shared" si="2"/>
        <v>200000</v>
      </c>
      <c r="E38" s="9">
        <v>200000</v>
      </c>
      <c r="F38" s="9" t="s">
        <v>23</v>
      </c>
      <c r="G38" s="9">
        <f t="shared" si="3"/>
        <v>200000</v>
      </c>
      <c r="H38" s="9">
        <v>200000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75" customHeight="1" hidden="1">
      <c r="A39" s="7">
        <v>4217</v>
      </c>
      <c r="B39" s="8" t="s">
        <v>381</v>
      </c>
      <c r="C39" s="7" t="s">
        <v>382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75" customHeight="1">
      <c r="A40" s="7">
        <v>4220</v>
      </c>
      <c r="B40" s="8" t="s">
        <v>383</v>
      </c>
      <c r="C40" s="7" t="s">
        <v>351</v>
      </c>
      <c r="D40" s="9">
        <f>SUM(D42:D44)</f>
        <v>1500000</v>
      </c>
      <c r="E40" s="9">
        <f>SUM(E42:E44)</f>
        <v>1500000</v>
      </c>
      <c r="F40" s="9" t="s">
        <v>23</v>
      </c>
      <c r="G40" s="9">
        <f>SUM(G42:G44)</f>
        <v>1500000</v>
      </c>
      <c r="H40" s="9">
        <f>SUM(H42:H44)</f>
        <v>1500000</v>
      </c>
      <c r="I40" s="9" t="s">
        <v>23</v>
      </c>
      <c r="J40" s="9">
        <f>SUM(J42:J44)</f>
        <v>289000</v>
      </c>
      <c r="K40" s="9">
        <f>SUM(K42:K44)</f>
        <v>289000</v>
      </c>
      <c r="L40" s="9" t="s">
        <v>23</v>
      </c>
    </row>
    <row r="41" spans="1:12" ht="39.75" customHeight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384</v>
      </c>
      <c r="C42" s="7" t="s">
        <v>385</v>
      </c>
      <c r="D42" s="9">
        <f>SUM(E42,F42)</f>
        <v>800000</v>
      </c>
      <c r="E42" s="9">
        <v>800000</v>
      </c>
      <c r="F42" s="9" t="s">
        <v>23</v>
      </c>
      <c r="G42" s="9">
        <f>SUM(H42,I42)</f>
        <v>800000</v>
      </c>
      <c r="H42" s="9">
        <v>800000</v>
      </c>
      <c r="I42" s="9" t="s">
        <v>23</v>
      </c>
      <c r="J42" s="9">
        <f>SUM(K42,L42)</f>
        <v>289000</v>
      </c>
      <c r="K42" s="9">
        <v>289000</v>
      </c>
      <c r="L42" s="9" t="s">
        <v>23</v>
      </c>
    </row>
    <row r="43" spans="1:12" ht="39.75" customHeight="1">
      <c r="A43" s="7">
        <v>4222</v>
      </c>
      <c r="B43" s="8" t="s">
        <v>386</v>
      </c>
      <c r="C43" s="7" t="s">
        <v>387</v>
      </c>
      <c r="D43" s="9">
        <f>SUM(E43,F43)</f>
        <v>700000</v>
      </c>
      <c r="E43" s="9">
        <v>700000</v>
      </c>
      <c r="F43" s="9" t="s">
        <v>23</v>
      </c>
      <c r="G43" s="9">
        <f>SUM(H43,I43)</f>
        <v>700000</v>
      </c>
      <c r="H43" s="9">
        <v>700000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 hidden="1">
      <c r="A44" s="7">
        <v>4223</v>
      </c>
      <c r="B44" s="8" t="s">
        <v>388</v>
      </c>
      <c r="C44" s="7" t="s">
        <v>389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" customHeight="1">
      <c r="A45" s="7">
        <v>4230</v>
      </c>
      <c r="B45" s="8" t="s">
        <v>390</v>
      </c>
      <c r="C45" s="7" t="s">
        <v>23</v>
      </c>
      <c r="D45" s="9">
        <f>SUM(D47:D54)</f>
        <v>169873600</v>
      </c>
      <c r="E45" s="9">
        <f>SUM(E47:E54)</f>
        <v>169873600</v>
      </c>
      <c r="F45" s="9" t="s">
        <v>23</v>
      </c>
      <c r="G45" s="9">
        <f>SUM(G47:G54)</f>
        <v>171973600</v>
      </c>
      <c r="H45" s="9">
        <f>SUM(H47:H54)</f>
        <v>171973600</v>
      </c>
      <c r="I45" s="9" t="s">
        <v>23</v>
      </c>
      <c r="J45" s="9">
        <f>SUM(J47:J54)</f>
        <v>82928400</v>
      </c>
      <c r="K45" s="9">
        <f>SUM(K47:K54)</f>
        <v>82928400</v>
      </c>
      <c r="L45" s="9" t="s">
        <v>23</v>
      </c>
    </row>
    <row r="46" spans="1:12" ht="39.75" customHeight="1" hidden="1">
      <c r="A46" s="7"/>
      <c r="B46" s="8" t="s">
        <v>149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 hidden="1">
      <c r="A47" s="7">
        <v>4231</v>
      </c>
      <c r="B47" s="8" t="s">
        <v>391</v>
      </c>
      <c r="C47" s="7" t="s">
        <v>392</v>
      </c>
      <c r="D47" s="9">
        <f aca="true" t="shared" si="5" ref="D47:D54">SUM(E47,F47)</f>
        <v>0</v>
      </c>
      <c r="E47" s="9">
        <v>0</v>
      </c>
      <c r="F47" s="9" t="s">
        <v>23</v>
      </c>
      <c r="G47" s="9">
        <f aca="true" t="shared" si="6" ref="G47:G54">SUM(H47,I47)</f>
        <v>0</v>
      </c>
      <c r="H47" s="9">
        <v>0</v>
      </c>
      <c r="I47" s="9" t="s">
        <v>23</v>
      </c>
      <c r="J47" s="9">
        <f aca="true" t="shared" si="7" ref="J47:J54">SUM(K47,L47)</f>
        <v>0</v>
      </c>
      <c r="K47" s="9">
        <v>0</v>
      </c>
      <c r="L47" s="9" t="s">
        <v>23</v>
      </c>
    </row>
    <row r="48" spans="1:12" ht="39.75" customHeight="1">
      <c r="A48" s="7">
        <v>4232</v>
      </c>
      <c r="B48" s="8" t="s">
        <v>393</v>
      </c>
      <c r="C48" s="7" t="s">
        <v>394</v>
      </c>
      <c r="D48" s="9">
        <f t="shared" si="5"/>
        <v>400000</v>
      </c>
      <c r="E48" s="9">
        <v>400000</v>
      </c>
      <c r="F48" s="9" t="s">
        <v>23</v>
      </c>
      <c r="G48" s="9">
        <f t="shared" si="6"/>
        <v>400000</v>
      </c>
      <c r="H48" s="9">
        <v>400000</v>
      </c>
      <c r="I48" s="9" t="s">
        <v>23</v>
      </c>
      <c r="J48" s="9">
        <f t="shared" si="7"/>
        <v>189800</v>
      </c>
      <c r="K48" s="9">
        <v>189800</v>
      </c>
      <c r="L48" s="9" t="s">
        <v>23</v>
      </c>
    </row>
    <row r="49" spans="1:12" ht="39.75" customHeight="1" hidden="1">
      <c r="A49" s="7">
        <v>4233</v>
      </c>
      <c r="B49" s="8" t="s">
        <v>395</v>
      </c>
      <c r="C49" s="7" t="s">
        <v>396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" customHeight="1">
      <c r="A50" s="7">
        <v>4234</v>
      </c>
      <c r="B50" s="8" t="s">
        <v>397</v>
      </c>
      <c r="C50" s="7" t="s">
        <v>398</v>
      </c>
      <c r="D50" s="9">
        <f t="shared" si="5"/>
        <v>650000</v>
      </c>
      <c r="E50" s="9">
        <v>650000</v>
      </c>
      <c r="F50" s="9" t="s">
        <v>23</v>
      </c>
      <c r="G50" s="9">
        <f t="shared" si="6"/>
        <v>650000</v>
      </c>
      <c r="H50" s="9">
        <v>650000</v>
      </c>
      <c r="I50" s="9" t="s">
        <v>23</v>
      </c>
      <c r="J50" s="9">
        <f t="shared" si="7"/>
        <v>60000</v>
      </c>
      <c r="K50" s="9">
        <v>60000</v>
      </c>
      <c r="L50" s="9" t="s">
        <v>23</v>
      </c>
    </row>
    <row r="51" spans="1:12" ht="39.75" customHeight="1" hidden="1">
      <c r="A51" s="7">
        <v>4235</v>
      </c>
      <c r="B51" s="8" t="s">
        <v>399</v>
      </c>
      <c r="C51" s="7" t="s">
        <v>400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customHeight="1" hidden="1">
      <c r="A52" s="7">
        <v>4236</v>
      </c>
      <c r="B52" s="8" t="s">
        <v>401</v>
      </c>
      <c r="C52" s="7" t="s">
        <v>402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75" customHeight="1">
      <c r="A53" s="7">
        <v>4237</v>
      </c>
      <c r="B53" s="8" t="s">
        <v>403</v>
      </c>
      <c r="C53" s="7" t="s">
        <v>404</v>
      </c>
      <c r="D53" s="9">
        <f t="shared" si="5"/>
        <v>700000</v>
      </c>
      <c r="E53" s="9">
        <v>700000</v>
      </c>
      <c r="F53" s="9" t="s">
        <v>23</v>
      </c>
      <c r="G53" s="9">
        <f t="shared" si="6"/>
        <v>700000</v>
      </c>
      <c r="H53" s="9">
        <v>700000</v>
      </c>
      <c r="I53" s="9" t="s">
        <v>23</v>
      </c>
      <c r="J53" s="9">
        <f t="shared" si="7"/>
        <v>308000</v>
      </c>
      <c r="K53" s="9">
        <v>308000</v>
      </c>
      <c r="L53" s="9" t="s">
        <v>23</v>
      </c>
    </row>
    <row r="54" spans="1:12" ht="39.75" customHeight="1">
      <c r="A54" s="7">
        <v>4238</v>
      </c>
      <c r="B54" s="8" t="s">
        <v>405</v>
      </c>
      <c r="C54" s="7" t="s">
        <v>406</v>
      </c>
      <c r="D54" s="9">
        <f t="shared" si="5"/>
        <v>168123600</v>
      </c>
      <c r="E54" s="9">
        <v>168123600</v>
      </c>
      <c r="F54" s="9" t="s">
        <v>23</v>
      </c>
      <c r="G54" s="9">
        <f t="shared" si="6"/>
        <v>170223600</v>
      </c>
      <c r="H54" s="9">
        <v>170223600</v>
      </c>
      <c r="I54" s="9" t="s">
        <v>23</v>
      </c>
      <c r="J54" s="9">
        <f t="shared" si="7"/>
        <v>82370600</v>
      </c>
      <c r="K54" s="9">
        <v>82370600</v>
      </c>
      <c r="L54" s="9" t="s">
        <v>23</v>
      </c>
    </row>
    <row r="55" spans="1:12" ht="39.75" customHeight="1">
      <c r="A55" s="7">
        <v>4240</v>
      </c>
      <c r="B55" s="8" t="s">
        <v>407</v>
      </c>
      <c r="C55" s="7" t="s">
        <v>351</v>
      </c>
      <c r="D55" s="9">
        <f>SUM(D57)</f>
        <v>500000</v>
      </c>
      <c r="E55" s="9">
        <f>SUM(E57)</f>
        <v>500000</v>
      </c>
      <c r="F55" s="9" t="s">
        <v>23</v>
      </c>
      <c r="G55" s="9">
        <f>SUM(G57)</f>
        <v>500000</v>
      </c>
      <c r="H55" s="9">
        <f>SUM(H57)</f>
        <v>500000</v>
      </c>
      <c r="I55" s="9" t="s">
        <v>23</v>
      </c>
      <c r="J55" s="9">
        <f>SUM(J57)</f>
        <v>50000</v>
      </c>
      <c r="K55" s="9">
        <f>SUM(K57)</f>
        <v>50000</v>
      </c>
      <c r="L55" s="9" t="s">
        <v>23</v>
      </c>
    </row>
    <row r="56" spans="1:12" ht="39.75" customHeight="1">
      <c r="A56" s="7"/>
      <c r="B56" s="8" t="s">
        <v>149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408</v>
      </c>
      <c r="C57" s="7" t="s">
        <v>409</v>
      </c>
      <c r="D57" s="9">
        <f>SUM(E57,F57)</f>
        <v>500000</v>
      </c>
      <c r="E57" s="9">
        <v>500000</v>
      </c>
      <c r="F57" s="9" t="s">
        <v>23</v>
      </c>
      <c r="G57" s="9">
        <f>SUM(H57,I57)</f>
        <v>500000</v>
      </c>
      <c r="H57" s="9">
        <v>500000</v>
      </c>
      <c r="I57" s="9" t="s">
        <v>23</v>
      </c>
      <c r="J57" s="9">
        <f>SUM(K57,L57)</f>
        <v>50000</v>
      </c>
      <c r="K57" s="9">
        <v>50000</v>
      </c>
      <c r="L57" s="9" t="s">
        <v>23</v>
      </c>
    </row>
    <row r="58" spans="1:12" ht="39.75" customHeight="1">
      <c r="A58" s="7">
        <v>4250</v>
      </c>
      <c r="B58" s="8" t="s">
        <v>410</v>
      </c>
      <c r="C58" s="7" t="s">
        <v>351</v>
      </c>
      <c r="D58" s="9">
        <f>SUM(D60:D61)</f>
        <v>1270000</v>
      </c>
      <c r="E58" s="9">
        <f>SUM(E60:E61)</f>
        <v>1270000</v>
      </c>
      <c r="F58" s="9" t="s">
        <v>23</v>
      </c>
      <c r="G58" s="9">
        <f>SUM(G60:G61)</f>
        <v>1300000</v>
      </c>
      <c r="H58" s="9">
        <f>SUM(H60:H61)</f>
        <v>1300000</v>
      </c>
      <c r="I58" s="9" t="s">
        <v>23</v>
      </c>
      <c r="J58" s="9">
        <f>SUM(J60:J61)</f>
        <v>769943</v>
      </c>
      <c r="K58" s="9">
        <f>SUM(K60:K61)</f>
        <v>769943</v>
      </c>
      <c r="L58" s="9" t="s">
        <v>23</v>
      </c>
    </row>
    <row r="59" spans="1:12" ht="39.75" customHeight="1">
      <c r="A59" s="7"/>
      <c r="B59" s="8" t="s">
        <v>149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411</v>
      </c>
      <c r="C60" s="7" t="s">
        <v>412</v>
      </c>
      <c r="D60" s="9">
        <f>SUM(E60,F60)</f>
        <v>470000</v>
      </c>
      <c r="E60" s="9">
        <v>470000</v>
      </c>
      <c r="F60" s="9" t="s">
        <v>23</v>
      </c>
      <c r="G60" s="9">
        <f>SUM(H60,I60)</f>
        <v>470000</v>
      </c>
      <c r="H60" s="9">
        <v>470000</v>
      </c>
      <c r="I60" s="9" t="s">
        <v>23</v>
      </c>
      <c r="J60" s="9">
        <f>SUM(K60,L60)</f>
        <v>470000</v>
      </c>
      <c r="K60" s="9">
        <v>470000</v>
      </c>
      <c r="L60" s="9" t="s">
        <v>23</v>
      </c>
    </row>
    <row r="61" spans="1:12" ht="39.75" customHeight="1">
      <c r="A61" s="7">
        <v>4252</v>
      </c>
      <c r="B61" s="8" t="s">
        <v>413</v>
      </c>
      <c r="C61" s="7" t="s">
        <v>414</v>
      </c>
      <c r="D61" s="9">
        <f>SUM(E61,F61)</f>
        <v>800000</v>
      </c>
      <c r="E61" s="9">
        <v>800000</v>
      </c>
      <c r="F61" s="9" t="s">
        <v>23</v>
      </c>
      <c r="G61" s="9">
        <f>SUM(H61,I61)</f>
        <v>830000</v>
      </c>
      <c r="H61" s="9">
        <v>830000</v>
      </c>
      <c r="I61" s="9" t="s">
        <v>23</v>
      </c>
      <c r="J61" s="9">
        <f>SUM(K61,L61)</f>
        <v>299943</v>
      </c>
      <c r="K61" s="9">
        <v>299943</v>
      </c>
      <c r="L61" s="9" t="s">
        <v>23</v>
      </c>
    </row>
    <row r="62" spans="1:12" ht="39.75" customHeight="1">
      <c r="A62" s="7">
        <v>4260</v>
      </c>
      <c r="B62" s="8" t="s">
        <v>415</v>
      </c>
      <c r="C62" s="7" t="s">
        <v>351</v>
      </c>
      <c r="D62" s="9">
        <f>SUM(D64:D71)</f>
        <v>4100000</v>
      </c>
      <c r="E62" s="9">
        <f>SUM(E64:E71)</f>
        <v>4100000</v>
      </c>
      <c r="F62" s="9" t="s">
        <v>23</v>
      </c>
      <c r="G62" s="9">
        <f>SUM(G64:G71)</f>
        <v>4190000</v>
      </c>
      <c r="H62" s="9">
        <f>SUM(H64:H71)</f>
        <v>4190000</v>
      </c>
      <c r="I62" s="9" t="s">
        <v>23</v>
      </c>
      <c r="J62" s="9">
        <f>SUM(J64:J71)</f>
        <v>1780570</v>
      </c>
      <c r="K62" s="9">
        <f>SUM(K64:K71)</f>
        <v>1780570</v>
      </c>
      <c r="L62" s="9" t="s">
        <v>23</v>
      </c>
    </row>
    <row r="63" spans="1:12" ht="39.75" customHeight="1">
      <c r="A63" s="7"/>
      <c r="B63" s="8" t="s">
        <v>149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416</v>
      </c>
      <c r="C64" s="7" t="s">
        <v>417</v>
      </c>
      <c r="D64" s="9">
        <f aca="true" t="shared" si="8" ref="D64:D71">SUM(E64,F64)</f>
        <v>800000</v>
      </c>
      <c r="E64" s="9">
        <v>800000</v>
      </c>
      <c r="F64" s="9" t="s">
        <v>23</v>
      </c>
      <c r="G64" s="9">
        <f aca="true" t="shared" si="9" ref="G64:G71">SUM(H64,I64)</f>
        <v>890000</v>
      </c>
      <c r="H64" s="9">
        <v>890000</v>
      </c>
      <c r="I64" s="9" t="s">
        <v>23</v>
      </c>
      <c r="J64" s="9">
        <f aca="true" t="shared" si="10" ref="J64:J71">SUM(K64,L64)</f>
        <v>298570</v>
      </c>
      <c r="K64" s="9">
        <v>298570</v>
      </c>
      <c r="L64" s="9" t="s">
        <v>23</v>
      </c>
    </row>
    <row r="65" spans="1:12" ht="39.75" customHeight="1" hidden="1">
      <c r="A65" s="7">
        <v>4262</v>
      </c>
      <c r="B65" s="8" t="s">
        <v>418</v>
      </c>
      <c r="C65" s="7" t="s">
        <v>419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customHeight="1" hidden="1">
      <c r="A66" s="7">
        <v>4263</v>
      </c>
      <c r="B66" s="8" t="s">
        <v>420</v>
      </c>
      <c r="C66" s="7" t="s">
        <v>421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75" customHeight="1">
      <c r="A67" s="7">
        <v>4264</v>
      </c>
      <c r="B67" s="8" t="s">
        <v>422</v>
      </c>
      <c r="C67" s="7" t="s">
        <v>423</v>
      </c>
      <c r="D67" s="9">
        <f t="shared" si="8"/>
        <v>1900000</v>
      </c>
      <c r="E67" s="9">
        <v>1900000</v>
      </c>
      <c r="F67" s="9" t="s">
        <v>23</v>
      </c>
      <c r="G67" s="9">
        <f t="shared" si="9"/>
        <v>1900000</v>
      </c>
      <c r="H67" s="9">
        <v>1900000</v>
      </c>
      <c r="I67" s="9" t="s">
        <v>23</v>
      </c>
      <c r="J67" s="9">
        <f t="shared" si="10"/>
        <v>1052000</v>
      </c>
      <c r="K67" s="9">
        <v>1052000</v>
      </c>
      <c r="L67" s="9" t="s">
        <v>23</v>
      </c>
    </row>
    <row r="68" spans="1:12" ht="0.75" customHeight="1">
      <c r="A68" s="7">
        <v>4265</v>
      </c>
      <c r="B68" s="8" t="s">
        <v>424</v>
      </c>
      <c r="C68" s="7" t="s">
        <v>425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75" customHeight="1" hidden="1">
      <c r="A69" s="7">
        <v>4266</v>
      </c>
      <c r="B69" s="8" t="s">
        <v>426</v>
      </c>
      <c r="C69" s="7" t="s">
        <v>427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75" customHeight="1">
      <c r="A70" s="7">
        <v>4267</v>
      </c>
      <c r="B70" s="8" t="s">
        <v>428</v>
      </c>
      <c r="C70" s="7" t="s">
        <v>429</v>
      </c>
      <c r="D70" s="9">
        <f t="shared" si="8"/>
        <v>900000</v>
      </c>
      <c r="E70" s="9">
        <v>900000</v>
      </c>
      <c r="F70" s="9" t="s">
        <v>23</v>
      </c>
      <c r="G70" s="9">
        <f t="shared" si="9"/>
        <v>900000</v>
      </c>
      <c r="H70" s="9">
        <v>900000</v>
      </c>
      <c r="I70" s="9" t="s">
        <v>23</v>
      </c>
      <c r="J70" s="9">
        <f t="shared" si="10"/>
        <v>280000</v>
      </c>
      <c r="K70" s="9">
        <v>280000</v>
      </c>
      <c r="L70" s="9" t="s">
        <v>23</v>
      </c>
    </row>
    <row r="71" spans="1:12" ht="39" customHeight="1">
      <c r="A71" s="7">
        <v>4268</v>
      </c>
      <c r="B71" s="8" t="s">
        <v>430</v>
      </c>
      <c r="C71" s="7" t="s">
        <v>431</v>
      </c>
      <c r="D71" s="9">
        <f t="shared" si="8"/>
        <v>500000</v>
      </c>
      <c r="E71" s="9">
        <v>500000</v>
      </c>
      <c r="F71" s="9" t="s">
        <v>23</v>
      </c>
      <c r="G71" s="9">
        <f t="shared" si="9"/>
        <v>500000</v>
      </c>
      <c r="H71" s="9">
        <v>500000</v>
      </c>
      <c r="I71" s="9" t="s">
        <v>23</v>
      </c>
      <c r="J71" s="9">
        <f t="shared" si="10"/>
        <v>150000</v>
      </c>
      <c r="K71" s="9">
        <v>150000</v>
      </c>
      <c r="L71" s="9" t="s">
        <v>23</v>
      </c>
    </row>
    <row r="72" spans="1:12" ht="0.75" customHeight="1" hidden="1">
      <c r="A72" s="7">
        <v>4300</v>
      </c>
      <c r="B72" s="8" t="s">
        <v>432</v>
      </c>
      <c r="C72" s="7" t="s">
        <v>351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customHeight="1" hidden="1">
      <c r="A73" s="7"/>
      <c r="B73" s="8" t="s">
        <v>349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 hidden="1">
      <c r="A74" s="7">
        <v>4310</v>
      </c>
      <c r="B74" s="8" t="s">
        <v>433</v>
      </c>
      <c r="C74" s="7" t="s">
        <v>351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customHeight="1" hidden="1">
      <c r="A75" s="7"/>
      <c r="B75" s="8" t="s">
        <v>149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 hidden="1">
      <c r="A76" s="7">
        <v>4311</v>
      </c>
      <c r="B76" s="8" t="s">
        <v>434</v>
      </c>
      <c r="C76" s="7" t="s">
        <v>435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 hidden="1">
      <c r="A77" s="7">
        <v>4312</v>
      </c>
      <c r="B77" s="8" t="s">
        <v>436</v>
      </c>
      <c r="C77" s="7" t="s">
        <v>437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 hidden="1">
      <c r="A78" s="7">
        <v>4320</v>
      </c>
      <c r="B78" s="8" t="s">
        <v>438</v>
      </c>
      <c r="C78" s="7" t="s">
        <v>351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customHeight="1" hidden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 hidden="1">
      <c r="A80" s="7">
        <v>4321</v>
      </c>
      <c r="B80" s="8" t="s">
        <v>439</v>
      </c>
      <c r="C80" s="7" t="s">
        <v>440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 hidden="1">
      <c r="A81" s="7">
        <v>4322</v>
      </c>
      <c r="B81" s="8" t="s">
        <v>441</v>
      </c>
      <c r="C81" s="7" t="s">
        <v>442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customHeight="1" hidden="1">
      <c r="A82" s="7">
        <v>4330</v>
      </c>
      <c r="B82" s="8" t="s">
        <v>443</v>
      </c>
      <c r="C82" s="7" t="s">
        <v>351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customHeight="1" hidden="1">
      <c r="A83" s="7"/>
      <c r="B83" s="8" t="s">
        <v>149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 hidden="1">
      <c r="A84" s="7">
        <v>4331</v>
      </c>
      <c r="B84" s="8" t="s">
        <v>444</v>
      </c>
      <c r="C84" s="7" t="s">
        <v>445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customHeight="1" hidden="1">
      <c r="A85" s="7">
        <v>4332</v>
      </c>
      <c r="B85" s="8" t="s">
        <v>446</v>
      </c>
      <c r="C85" s="7" t="s">
        <v>447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 hidden="1">
      <c r="A86" s="7">
        <v>4333</v>
      </c>
      <c r="B86" s="8" t="s">
        <v>448</v>
      </c>
      <c r="C86" s="7" t="s">
        <v>449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customHeight="1" hidden="1">
      <c r="A87" s="7">
        <v>4400</v>
      </c>
      <c r="B87" s="8" t="s">
        <v>450</v>
      </c>
      <c r="C87" s="7" t="s">
        <v>351</v>
      </c>
      <c r="D87" s="9">
        <f>SUM(D89,D93)</f>
        <v>0</v>
      </c>
      <c r="E87" s="9">
        <f>SUM(E89,E93)</f>
        <v>0</v>
      </c>
      <c r="F87" s="9" t="s">
        <v>23</v>
      </c>
      <c r="G87" s="9">
        <f>SUM(G89,G93)</f>
        <v>0</v>
      </c>
      <c r="H87" s="9">
        <f>SUM(H89,H93)</f>
        <v>0</v>
      </c>
      <c r="I87" s="9" t="s">
        <v>23</v>
      </c>
      <c r="J87" s="9">
        <f>SUM(J89,J93)</f>
        <v>0</v>
      </c>
      <c r="K87" s="9">
        <f>SUM(K89,K93)</f>
        <v>0</v>
      </c>
      <c r="L87" s="9" t="s">
        <v>23</v>
      </c>
    </row>
    <row r="88" spans="1:12" ht="39.75" customHeight="1" hidden="1">
      <c r="A88" s="7"/>
      <c r="B88" s="8" t="s">
        <v>349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 hidden="1">
      <c r="A89" s="7">
        <v>4410</v>
      </c>
      <c r="B89" s="8" t="s">
        <v>451</v>
      </c>
      <c r="C89" s="7" t="s">
        <v>351</v>
      </c>
      <c r="D89" s="9">
        <f>SUM(D91:D92)</f>
        <v>0</v>
      </c>
      <c r="E89" s="9">
        <f>SUM(E91:E92)</f>
        <v>0</v>
      </c>
      <c r="F89" s="9" t="s">
        <v>23</v>
      </c>
      <c r="G89" s="9">
        <f>SUM(G91:G92)</f>
        <v>0</v>
      </c>
      <c r="H89" s="9">
        <f>SUM(H91:H92)</f>
        <v>0</v>
      </c>
      <c r="I89" s="9" t="s">
        <v>23</v>
      </c>
      <c r="J89" s="9">
        <f>SUM(J91:J92)</f>
        <v>0</v>
      </c>
      <c r="K89" s="9">
        <f>SUM(K91:K92)</f>
        <v>0</v>
      </c>
      <c r="L89" s="9" t="s">
        <v>23</v>
      </c>
    </row>
    <row r="90" spans="1:12" ht="39.75" customHeight="1" hidden="1">
      <c r="A90" s="7"/>
      <c r="B90" s="8" t="s">
        <v>149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 hidden="1">
      <c r="A91" s="7">
        <v>4411</v>
      </c>
      <c r="B91" s="8" t="s">
        <v>452</v>
      </c>
      <c r="C91" s="7" t="s">
        <v>453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  <row r="92" spans="1:12" ht="39.75" customHeight="1" hidden="1">
      <c r="A92" s="7">
        <v>4412</v>
      </c>
      <c r="B92" s="8" t="s">
        <v>454</v>
      </c>
      <c r="C92" s="7" t="s">
        <v>455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 hidden="1">
      <c r="A93" s="7">
        <v>4420</v>
      </c>
      <c r="B93" s="8" t="s">
        <v>456</v>
      </c>
      <c r="C93" s="7" t="s">
        <v>351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customHeight="1" hidden="1">
      <c r="A94" s="7"/>
      <c r="B94" s="8" t="s">
        <v>149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 hidden="1">
      <c r="A95" s="7">
        <v>4421</v>
      </c>
      <c r="B95" s="8" t="s">
        <v>457</v>
      </c>
      <c r="C95" s="7" t="s">
        <v>458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customHeight="1" hidden="1">
      <c r="A96" s="7">
        <v>4422</v>
      </c>
      <c r="B96" s="8" t="s">
        <v>459</v>
      </c>
      <c r="C96" s="7" t="s">
        <v>460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75" customHeight="1" hidden="1">
      <c r="A97" s="7">
        <v>4500</v>
      </c>
      <c r="B97" s="8" t="s">
        <v>461</v>
      </c>
      <c r="C97" s="7"/>
      <c r="D97" s="9">
        <f>SUM(D99,D103,D107,D115)</f>
        <v>0</v>
      </c>
      <c r="E97" s="9">
        <f>SUM(E99,E103,E107,E115)</f>
        <v>0</v>
      </c>
      <c r="F97" s="9" t="s">
        <v>23</v>
      </c>
      <c r="G97" s="9">
        <f>SUM(G99,G103,G107,G115)</f>
        <v>0</v>
      </c>
      <c r="H97" s="9">
        <f>SUM(H99,H103,H107,H115)</f>
        <v>0</v>
      </c>
      <c r="I97" s="9" t="s">
        <v>23</v>
      </c>
      <c r="J97" s="9">
        <f>SUM(J99,J103,J107,J115)</f>
        <v>0</v>
      </c>
      <c r="K97" s="9">
        <f>SUM(K99,K103,K107,K115)</f>
        <v>0</v>
      </c>
      <c r="L97" s="9" t="s">
        <v>23</v>
      </c>
    </row>
    <row r="98" spans="1:12" ht="39.75" customHeight="1" hidden="1">
      <c r="A98" s="7"/>
      <c r="B98" s="8" t="s">
        <v>462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 hidden="1">
      <c r="A99" s="7">
        <v>4510</v>
      </c>
      <c r="B99" s="8" t="s">
        <v>463</v>
      </c>
      <c r="C99" s="7" t="s">
        <v>351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customHeight="1" hidden="1">
      <c r="A100" s="7"/>
      <c r="B100" s="8" t="s">
        <v>149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 hidden="1">
      <c r="A101" s="7">
        <v>4511</v>
      </c>
      <c r="B101" s="8" t="s">
        <v>464</v>
      </c>
      <c r="C101" s="7" t="s">
        <v>465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customHeight="1" hidden="1">
      <c r="A102" s="7">
        <v>4512</v>
      </c>
      <c r="B102" s="8" t="s">
        <v>466</v>
      </c>
      <c r="C102" s="7" t="s">
        <v>467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customHeight="1" hidden="1">
      <c r="A103" s="7">
        <v>4520</v>
      </c>
      <c r="B103" s="8" t="s">
        <v>468</v>
      </c>
      <c r="C103" s="7" t="s">
        <v>351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75" customHeight="1" hidden="1">
      <c r="A104" s="7"/>
      <c r="B104" s="8" t="s">
        <v>149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 hidden="1">
      <c r="A105" s="7">
        <v>4521</v>
      </c>
      <c r="B105" s="8" t="s">
        <v>469</v>
      </c>
      <c r="C105" s="7" t="s">
        <v>470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customHeight="1" hidden="1">
      <c r="A106" s="7">
        <v>4522</v>
      </c>
      <c r="B106" s="8" t="s">
        <v>471</v>
      </c>
      <c r="C106" s="7" t="s">
        <v>472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customHeight="1" hidden="1">
      <c r="A107" s="7">
        <v>4530</v>
      </c>
      <c r="B107" s="8" t="s">
        <v>473</v>
      </c>
      <c r="C107" s="7" t="s">
        <v>351</v>
      </c>
      <c r="D107" s="9">
        <f>SUM(D109:D111)</f>
        <v>0</v>
      </c>
      <c r="E107" s="9">
        <f>SUM(E109:E111)</f>
        <v>0</v>
      </c>
      <c r="F107" s="9" t="s">
        <v>23</v>
      </c>
      <c r="G107" s="9">
        <f>SUM(G109:G111)</f>
        <v>0</v>
      </c>
      <c r="H107" s="9">
        <f>SUM(H109:H111)</f>
        <v>0</v>
      </c>
      <c r="I107" s="9" t="s">
        <v>23</v>
      </c>
      <c r="J107" s="9">
        <f>SUM(J109:J111)</f>
        <v>0</v>
      </c>
      <c r="K107" s="9">
        <f>SUM(K109:K111)</f>
        <v>0</v>
      </c>
      <c r="L107" s="9" t="s">
        <v>23</v>
      </c>
    </row>
    <row r="108" spans="1:12" ht="39.75" customHeight="1" hidden="1">
      <c r="A108" s="7"/>
      <c r="B108" s="8" t="s">
        <v>149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 hidden="1">
      <c r="A109" s="7">
        <v>4531</v>
      </c>
      <c r="B109" s="8" t="s">
        <v>474</v>
      </c>
      <c r="C109" s="7" t="s">
        <v>475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customHeight="1" hidden="1">
      <c r="A110" s="7">
        <v>4532</v>
      </c>
      <c r="B110" s="8" t="s">
        <v>476</v>
      </c>
      <c r="C110" s="7" t="s">
        <v>477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customHeight="1" hidden="1">
      <c r="A111" s="7">
        <v>4533</v>
      </c>
      <c r="B111" s="8" t="s">
        <v>478</v>
      </c>
      <c r="C111" s="7" t="s">
        <v>479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75" customHeight="1" hidden="1">
      <c r="A112" s="7">
        <v>4534</v>
      </c>
      <c r="B112" s="8" t="s">
        <v>480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customHeight="1" hidden="1">
      <c r="A113" s="7">
        <v>4535</v>
      </c>
      <c r="B113" s="8" t="s">
        <v>481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customHeight="1" hidden="1">
      <c r="A114" s="7">
        <v>4536</v>
      </c>
      <c r="B114" s="8" t="s">
        <v>482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75" customHeight="1" hidden="1">
      <c r="A115" s="7">
        <v>4540</v>
      </c>
      <c r="B115" s="8" t="s">
        <v>483</v>
      </c>
      <c r="C115" s="7" t="s">
        <v>351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ht="39.75" customHeight="1" hidden="1">
      <c r="A116" s="7"/>
      <c r="B116" s="8" t="s">
        <v>149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 hidden="1">
      <c r="A117" s="7">
        <v>4541</v>
      </c>
      <c r="B117" s="8" t="s">
        <v>484</v>
      </c>
      <c r="C117" s="7" t="s">
        <v>485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customHeight="1" hidden="1">
      <c r="A118" s="7">
        <v>4542</v>
      </c>
      <c r="B118" s="8" t="s">
        <v>486</v>
      </c>
      <c r="C118" s="7" t="s">
        <v>487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customHeight="1" hidden="1">
      <c r="A119" s="7">
        <v>4543</v>
      </c>
      <c r="B119" s="8" t="s">
        <v>488</v>
      </c>
      <c r="C119" s="7" t="s">
        <v>489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ht="39.75" customHeight="1" hidden="1">
      <c r="A120" s="7">
        <v>4544</v>
      </c>
      <c r="B120" s="8" t="s">
        <v>490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customHeight="1" hidden="1">
      <c r="A121" s="7">
        <v>4545</v>
      </c>
      <c r="B121" s="8" t="s">
        <v>481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customHeight="1" hidden="1">
      <c r="A122" s="7">
        <v>4546</v>
      </c>
      <c r="B122" s="8" t="s">
        <v>491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ht="39.75" customHeight="1" hidden="1">
      <c r="A123" s="7">
        <v>4600</v>
      </c>
      <c r="B123" s="8" t="s">
        <v>492</v>
      </c>
      <c r="C123" s="7" t="s">
        <v>351</v>
      </c>
      <c r="D123" s="9">
        <f>SUM(D125,D129,D135)</f>
        <v>0</v>
      </c>
      <c r="E123" s="9">
        <f>SUM(E125,E129,E135)</f>
        <v>0</v>
      </c>
      <c r="F123" s="9" t="s">
        <v>23</v>
      </c>
      <c r="G123" s="9">
        <f>SUM(G125,G129,G135)</f>
        <v>0</v>
      </c>
      <c r="H123" s="9">
        <f>SUM(H125,H129,H135)</f>
        <v>0</v>
      </c>
      <c r="I123" s="9" t="s">
        <v>23</v>
      </c>
      <c r="J123" s="9">
        <f>SUM(J125,J129,J135)</f>
        <v>0</v>
      </c>
      <c r="K123" s="9">
        <f>SUM(K125,K129,K135)</f>
        <v>0</v>
      </c>
      <c r="L123" s="9" t="s">
        <v>23</v>
      </c>
    </row>
    <row r="124" spans="1:12" ht="39.75" customHeight="1" hidden="1">
      <c r="A124" s="7"/>
      <c r="B124" s="8" t="s">
        <v>349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 hidden="1">
      <c r="A125" s="7">
        <v>4610</v>
      </c>
      <c r="B125" s="8" t="s">
        <v>493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customHeight="1" hidden="1">
      <c r="A126" s="7"/>
      <c r="B126" s="8" t="s">
        <v>349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 hidden="1">
      <c r="A127" s="7">
        <v>4610</v>
      </c>
      <c r="B127" s="8" t="s">
        <v>494</v>
      </c>
      <c r="C127" s="7" t="s">
        <v>495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customHeight="1" hidden="1">
      <c r="A128" s="7">
        <v>4620</v>
      </c>
      <c r="B128" s="8" t="s">
        <v>496</v>
      </c>
      <c r="C128" s="7" t="s">
        <v>497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75" customHeight="1" hidden="1">
      <c r="A129" s="7">
        <v>4630</v>
      </c>
      <c r="B129" s="8" t="s">
        <v>498</v>
      </c>
      <c r="C129" s="7" t="s">
        <v>351</v>
      </c>
      <c r="D129" s="9">
        <f>SUM(D131:D134)</f>
        <v>0</v>
      </c>
      <c r="E129" s="9">
        <f>SUM(E131:E134)</f>
        <v>0</v>
      </c>
      <c r="F129" s="9" t="s">
        <v>23</v>
      </c>
      <c r="G129" s="9">
        <f>SUM(G131:G134)</f>
        <v>0</v>
      </c>
      <c r="H129" s="9">
        <f>SUM(H131:H134)</f>
        <v>0</v>
      </c>
      <c r="I129" s="9" t="s">
        <v>23</v>
      </c>
      <c r="J129" s="9">
        <f>SUM(J131:J134)</f>
        <v>0</v>
      </c>
      <c r="K129" s="9">
        <f>SUM(K131:K134)</f>
        <v>0</v>
      </c>
      <c r="L129" s="9" t="s">
        <v>23</v>
      </c>
    </row>
    <row r="130" spans="1:12" ht="39.75" customHeight="1" hidden="1">
      <c r="A130" s="7"/>
      <c r="B130" s="8" t="s">
        <v>499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 hidden="1">
      <c r="A131" s="7">
        <v>4631</v>
      </c>
      <c r="B131" s="8" t="s">
        <v>500</v>
      </c>
      <c r="C131" s="7" t="s">
        <v>501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1.5" customHeight="1">
      <c r="A132" s="7">
        <v>4632</v>
      </c>
      <c r="B132" s="8" t="s">
        <v>502</v>
      </c>
      <c r="C132" s="7" t="s">
        <v>503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75" customHeight="1" hidden="1">
      <c r="A133" s="7">
        <v>4633</v>
      </c>
      <c r="B133" s="8" t="s">
        <v>504</v>
      </c>
      <c r="C133" s="7" t="s">
        <v>505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75" customHeight="1" hidden="1">
      <c r="A134" s="7">
        <v>4634</v>
      </c>
      <c r="B134" s="8" t="s">
        <v>506</v>
      </c>
      <c r="C134" s="7" t="s">
        <v>507</v>
      </c>
      <c r="D134" s="9">
        <f>SUM(E134,F134)</f>
        <v>0</v>
      </c>
      <c r="E134" s="9">
        <v>0</v>
      </c>
      <c r="F134" s="9" t="s">
        <v>23</v>
      </c>
      <c r="G134" s="9">
        <f>SUM(H134,I134)</f>
        <v>0</v>
      </c>
      <c r="H134" s="9">
        <v>0</v>
      </c>
      <c r="I134" s="9" t="s">
        <v>23</v>
      </c>
      <c r="J134" s="9">
        <f>SUM(K134,L134)</f>
        <v>0</v>
      </c>
      <c r="K134" s="9">
        <v>0</v>
      </c>
      <c r="L134" s="9" t="s">
        <v>23</v>
      </c>
    </row>
    <row r="135" spans="1:12" ht="39.75" customHeight="1" hidden="1">
      <c r="A135" s="7">
        <v>4640</v>
      </c>
      <c r="B135" s="8" t="s">
        <v>508</v>
      </c>
      <c r="C135" s="7" t="s">
        <v>351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customHeight="1" hidden="1">
      <c r="A136" s="7"/>
      <c r="B136" s="8" t="s">
        <v>499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 hidden="1">
      <c r="A137" s="7">
        <v>4641</v>
      </c>
      <c r="B137" s="8" t="s">
        <v>509</v>
      </c>
      <c r="C137" s="7" t="s">
        <v>510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75" customHeight="1">
      <c r="A138" s="7">
        <v>4700</v>
      </c>
      <c r="B138" s="8" t="s">
        <v>511</v>
      </c>
      <c r="C138" s="7" t="s">
        <v>351</v>
      </c>
      <c r="D138" s="9">
        <f aca="true" t="shared" si="11" ref="D138:L138">SUM(D140,D144,D150,D153,D157,D160,D163)</f>
        <v>27500000</v>
      </c>
      <c r="E138" s="9">
        <f t="shared" si="11"/>
        <v>27500000</v>
      </c>
      <c r="F138" s="9">
        <f t="shared" si="11"/>
        <v>0</v>
      </c>
      <c r="G138" s="9">
        <f t="shared" si="11"/>
        <v>28100000</v>
      </c>
      <c r="H138" s="9">
        <f t="shared" si="11"/>
        <v>28100000</v>
      </c>
      <c r="I138" s="9">
        <f t="shared" si="11"/>
        <v>0</v>
      </c>
      <c r="J138" s="9">
        <f t="shared" si="11"/>
        <v>9245900</v>
      </c>
      <c r="K138" s="9">
        <f t="shared" si="11"/>
        <v>9245900</v>
      </c>
      <c r="L138" s="9">
        <f t="shared" si="11"/>
        <v>0</v>
      </c>
    </row>
    <row r="139" spans="1:12" ht="39.75" customHeight="1">
      <c r="A139" s="7"/>
      <c r="B139" s="8" t="s">
        <v>349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512</v>
      </c>
      <c r="C140" s="7" t="s">
        <v>351</v>
      </c>
      <c r="D140" s="9">
        <f>SUM(D142:D143)</f>
        <v>400000</v>
      </c>
      <c r="E140" s="9">
        <f>SUM(E142:E143)</f>
        <v>400000</v>
      </c>
      <c r="F140" s="9" t="s">
        <v>23</v>
      </c>
      <c r="G140" s="9">
        <f>SUM(G142:G143)</f>
        <v>400000</v>
      </c>
      <c r="H140" s="9">
        <f>SUM(H142:H143)</f>
        <v>400000</v>
      </c>
      <c r="I140" s="9" t="s">
        <v>23</v>
      </c>
      <c r="J140" s="9">
        <f>SUM(J142:J143)</f>
        <v>0</v>
      </c>
      <c r="K140" s="9">
        <f>SUM(K142:K143)</f>
        <v>0</v>
      </c>
      <c r="L140" s="9" t="s">
        <v>23</v>
      </c>
    </row>
    <row r="141" spans="1:12" ht="39.75" customHeight="1" hidden="1">
      <c r="A141" s="7"/>
      <c r="B141" s="8" t="s">
        <v>499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 hidden="1">
      <c r="A142" s="7">
        <v>4711</v>
      </c>
      <c r="B142" s="8" t="s">
        <v>513</v>
      </c>
      <c r="C142" s="7" t="s">
        <v>514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515</v>
      </c>
      <c r="C143" s="7" t="s">
        <v>516</v>
      </c>
      <c r="D143" s="9">
        <f>SUM(E143,F143)</f>
        <v>400000</v>
      </c>
      <c r="E143" s="9">
        <v>400000</v>
      </c>
      <c r="F143" s="9" t="s">
        <v>23</v>
      </c>
      <c r="G143" s="9">
        <f>SUM(H143,I143)</f>
        <v>400000</v>
      </c>
      <c r="H143" s="9">
        <v>400000</v>
      </c>
      <c r="I143" s="9" t="s">
        <v>23</v>
      </c>
      <c r="J143" s="9">
        <f>SUM(K143,L143)</f>
        <v>0</v>
      </c>
      <c r="K143" s="9">
        <v>0</v>
      </c>
      <c r="L143" s="9" t="s">
        <v>23</v>
      </c>
    </row>
    <row r="144" spans="1:12" ht="39.75" customHeight="1">
      <c r="A144" s="7">
        <v>4720</v>
      </c>
      <c r="B144" s="8" t="s">
        <v>517</v>
      </c>
      <c r="C144" s="7" t="s">
        <v>351</v>
      </c>
      <c r="D144" s="9">
        <f>SUM(D146:D149)</f>
        <v>100000</v>
      </c>
      <c r="E144" s="9">
        <f>SUM(E146:E149)</f>
        <v>100000</v>
      </c>
      <c r="F144" s="9" t="s">
        <v>23</v>
      </c>
      <c r="G144" s="9">
        <f>SUM(G146:G149)</f>
        <v>100000</v>
      </c>
      <c r="H144" s="9">
        <f>SUM(H146:H149)</f>
        <v>100000</v>
      </c>
      <c r="I144" s="9" t="s">
        <v>23</v>
      </c>
      <c r="J144" s="9">
        <f>SUM(J146:J149)</f>
        <v>4000</v>
      </c>
      <c r="K144" s="9">
        <f>SUM(K146:K149)</f>
        <v>4000</v>
      </c>
      <c r="L144" s="9" t="s">
        <v>23</v>
      </c>
    </row>
    <row r="145" spans="1:12" ht="39.75" customHeight="1" hidden="1">
      <c r="A145" s="7"/>
      <c r="B145" s="8" t="s">
        <v>499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 hidden="1">
      <c r="A146" s="7">
        <v>4721</v>
      </c>
      <c r="B146" s="8" t="s">
        <v>518</v>
      </c>
      <c r="C146" s="7" t="s">
        <v>519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customHeight="1" hidden="1">
      <c r="A147" s="7">
        <v>4722</v>
      </c>
      <c r="B147" s="8" t="s">
        <v>520</v>
      </c>
      <c r="C147" s="7" t="s">
        <v>521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8.25" customHeight="1">
      <c r="A148" s="7">
        <v>4723</v>
      </c>
      <c r="B148" s="8" t="s">
        <v>522</v>
      </c>
      <c r="C148" s="7" t="s">
        <v>523</v>
      </c>
      <c r="D148" s="9">
        <f>SUM(E148,F148)</f>
        <v>100000</v>
      </c>
      <c r="E148" s="9">
        <v>100000</v>
      </c>
      <c r="F148" s="9" t="s">
        <v>23</v>
      </c>
      <c r="G148" s="9">
        <f>SUM(H148,I148)</f>
        <v>100000</v>
      </c>
      <c r="H148" s="9">
        <v>100000</v>
      </c>
      <c r="I148" s="9" t="s">
        <v>23</v>
      </c>
      <c r="J148" s="9">
        <f>SUM(K148,L148)</f>
        <v>4000</v>
      </c>
      <c r="K148" s="9">
        <v>4000</v>
      </c>
      <c r="L148" s="9" t="s">
        <v>23</v>
      </c>
    </row>
    <row r="149" spans="1:12" ht="39.75" customHeight="1" hidden="1">
      <c r="A149" s="7">
        <v>4724</v>
      </c>
      <c r="B149" s="8" t="s">
        <v>524</v>
      </c>
      <c r="C149" s="7" t="s">
        <v>525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customHeight="1" hidden="1">
      <c r="A150" s="7">
        <v>4730</v>
      </c>
      <c r="B150" s="8" t="s">
        <v>526</v>
      </c>
      <c r="C150" s="7" t="s">
        <v>351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customHeight="1" hidden="1">
      <c r="A151" s="7"/>
      <c r="B151" s="8" t="s">
        <v>527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 hidden="1">
      <c r="A152" s="7">
        <v>4731</v>
      </c>
      <c r="B152" s="8" t="s">
        <v>528</v>
      </c>
      <c r="C152" s="7" t="s">
        <v>529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customHeight="1" hidden="1">
      <c r="A153" s="7">
        <v>4740</v>
      </c>
      <c r="B153" s="8" t="s">
        <v>530</v>
      </c>
      <c r="C153" s="7" t="s">
        <v>351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75" customHeight="1" hidden="1">
      <c r="A154" s="7"/>
      <c r="B154" s="8" t="s">
        <v>527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 hidden="1">
      <c r="A155" s="7">
        <v>4741</v>
      </c>
      <c r="B155" s="8" t="s">
        <v>531</v>
      </c>
      <c r="C155" s="7" t="s">
        <v>532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customHeight="1" hidden="1">
      <c r="A156" s="7">
        <v>4742</v>
      </c>
      <c r="B156" s="8" t="s">
        <v>533</v>
      </c>
      <c r="C156" s="7" t="s">
        <v>534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customHeight="1" hidden="1">
      <c r="A157" s="7">
        <v>4750</v>
      </c>
      <c r="B157" s="8" t="s">
        <v>535</v>
      </c>
      <c r="C157" s="7" t="s">
        <v>351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customHeight="1" hidden="1">
      <c r="A158" s="7"/>
      <c r="B158" s="8" t="s">
        <v>527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 hidden="1">
      <c r="A159" s="7">
        <v>4751</v>
      </c>
      <c r="B159" s="8" t="s">
        <v>536</v>
      </c>
      <c r="C159" s="7" t="s">
        <v>537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customHeight="1" hidden="1">
      <c r="A160" s="7">
        <v>4760</v>
      </c>
      <c r="B160" s="8" t="s">
        <v>538</v>
      </c>
      <c r="C160" s="7" t="s">
        <v>351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customHeight="1" hidden="1">
      <c r="A161" s="7"/>
      <c r="B161" s="8" t="s">
        <v>527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 hidden="1">
      <c r="A162" s="7">
        <v>4761</v>
      </c>
      <c r="B162" s="8" t="s">
        <v>539</v>
      </c>
      <c r="C162" s="7" t="s">
        <v>540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75" customHeight="1">
      <c r="A163" s="7">
        <v>4770</v>
      </c>
      <c r="B163" s="8" t="s">
        <v>541</v>
      </c>
      <c r="C163" s="7" t="s">
        <v>351</v>
      </c>
      <c r="D163" s="9">
        <f aca="true" t="shared" si="12" ref="D163:L163">SUM(D165)</f>
        <v>27000000</v>
      </c>
      <c r="E163" s="9">
        <f t="shared" si="12"/>
        <v>27000000</v>
      </c>
      <c r="F163" s="9">
        <f t="shared" si="12"/>
        <v>0</v>
      </c>
      <c r="G163" s="9">
        <f t="shared" si="12"/>
        <v>27600000</v>
      </c>
      <c r="H163" s="9">
        <f t="shared" si="12"/>
        <v>27600000</v>
      </c>
      <c r="I163" s="9">
        <f t="shared" si="12"/>
        <v>0</v>
      </c>
      <c r="J163" s="9">
        <f t="shared" si="12"/>
        <v>9241900</v>
      </c>
      <c r="K163" s="9">
        <f t="shared" si="12"/>
        <v>9241900</v>
      </c>
      <c r="L163" s="9">
        <f t="shared" si="12"/>
        <v>0</v>
      </c>
    </row>
    <row r="164" spans="1:12" ht="39.75" customHeight="1">
      <c r="A164" s="7"/>
      <c r="B164" s="8" t="s">
        <v>527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542</v>
      </c>
      <c r="C165" s="7" t="s">
        <v>543</v>
      </c>
      <c r="D165" s="9">
        <v>27000000</v>
      </c>
      <c r="E165" s="9">
        <v>27000000</v>
      </c>
      <c r="F165" s="9">
        <v>0</v>
      </c>
      <c r="G165" s="9">
        <v>27600000</v>
      </c>
      <c r="H165" s="9">
        <v>27600000</v>
      </c>
      <c r="I165" s="9">
        <v>0</v>
      </c>
      <c r="J165" s="9">
        <v>9241900</v>
      </c>
      <c r="K165" s="9">
        <v>9241900</v>
      </c>
      <c r="L165" s="9">
        <v>0</v>
      </c>
    </row>
    <row r="166" spans="1:12" ht="39.75" customHeight="1">
      <c r="A166" s="7">
        <v>4772</v>
      </c>
      <c r="B166" s="8" t="s">
        <v>544</v>
      </c>
      <c r="C166" s="7" t="s">
        <v>351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75" customHeight="1">
      <c r="A167" s="7">
        <v>5000</v>
      </c>
      <c r="B167" s="8" t="s">
        <v>545</v>
      </c>
      <c r="C167" s="7" t="s">
        <v>351</v>
      </c>
      <c r="D167" s="9">
        <f>SUM(D169,D187,D193,D196)</f>
        <v>1248856</v>
      </c>
      <c r="E167" s="9" t="s">
        <v>23</v>
      </c>
      <c r="F167" s="9">
        <f>SUM(F169,F187,F193,F196)</f>
        <v>1248856</v>
      </c>
      <c r="G167" s="9">
        <f>SUM(G169,G187,G193,G196)</f>
        <v>1248856</v>
      </c>
      <c r="H167" s="9" t="s">
        <v>23</v>
      </c>
      <c r="I167" s="9">
        <f>SUM(I169,I187,I193,I196)</f>
        <v>1248856</v>
      </c>
      <c r="J167" s="9">
        <f>SUM(J169,J187,J193,J196)</f>
        <v>102300</v>
      </c>
      <c r="K167" s="9" t="s">
        <v>23</v>
      </c>
      <c r="L167" s="9">
        <f>SUM(L169,L187,L193,L196)</f>
        <v>102300</v>
      </c>
    </row>
    <row r="168" spans="1:12" ht="39.75" customHeight="1">
      <c r="A168" s="7"/>
      <c r="B168" s="8" t="s">
        <v>349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546</v>
      </c>
      <c r="C169" s="7" t="s">
        <v>351</v>
      </c>
      <c r="D169" s="9">
        <f>SUM(D171,D176,D181)</f>
        <v>1248856</v>
      </c>
      <c r="E169" s="9" t="s">
        <v>23</v>
      </c>
      <c r="F169" s="9">
        <f>SUM(F171,F176,F181)</f>
        <v>1248856</v>
      </c>
      <c r="G169" s="9">
        <f>SUM(G171,G176,G181)</f>
        <v>1248856</v>
      </c>
      <c r="H169" s="9" t="s">
        <v>23</v>
      </c>
      <c r="I169" s="9">
        <f>SUM(I171,I176,I181)</f>
        <v>1248856</v>
      </c>
      <c r="J169" s="9">
        <f>SUM(J171,J176,J181)</f>
        <v>102300</v>
      </c>
      <c r="K169" s="9" t="s">
        <v>23</v>
      </c>
      <c r="L169" s="9">
        <f>SUM(L171,L176,L181)</f>
        <v>102300</v>
      </c>
    </row>
    <row r="170" spans="1:12" ht="39.75" customHeight="1">
      <c r="A170" s="7"/>
      <c r="B170" s="8" t="s">
        <v>349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" customHeight="1">
      <c r="A171" s="7">
        <v>5110</v>
      </c>
      <c r="B171" s="8" t="s">
        <v>547</v>
      </c>
      <c r="C171" s="7" t="s">
        <v>351</v>
      </c>
      <c r="D171" s="9">
        <f>SUM(D173:D175)</f>
        <v>1248856</v>
      </c>
      <c r="E171" s="9" t="s">
        <v>23</v>
      </c>
      <c r="F171" s="9">
        <f>SUM(F173:F175)</f>
        <v>1248856</v>
      </c>
      <c r="G171" s="9">
        <f>SUM(G173:G175)</f>
        <v>1146556</v>
      </c>
      <c r="H171" s="9" t="s">
        <v>23</v>
      </c>
      <c r="I171" s="9">
        <f>SUM(I173:I175)</f>
        <v>1146556</v>
      </c>
      <c r="J171" s="9">
        <f>SUM(J173:J175)</f>
        <v>0</v>
      </c>
      <c r="K171" s="9" t="s">
        <v>23</v>
      </c>
      <c r="L171" s="9">
        <f>SUM(L173:L175)</f>
        <v>0</v>
      </c>
    </row>
    <row r="172" spans="1:12" ht="39.75" customHeight="1" hidden="1">
      <c r="A172" s="7"/>
      <c r="B172" s="8" t="s">
        <v>527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 hidden="1">
      <c r="A173" s="7">
        <v>5111</v>
      </c>
      <c r="B173" s="8" t="s">
        <v>548</v>
      </c>
      <c r="C173" s="7" t="s">
        <v>549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75" customHeight="1" hidden="1">
      <c r="A174" s="7">
        <v>5112</v>
      </c>
      <c r="B174" s="8" t="s">
        <v>550</v>
      </c>
      <c r="C174" s="7" t="s">
        <v>551</v>
      </c>
      <c r="D174" s="9">
        <f>SUM(E174,F174)</f>
        <v>0</v>
      </c>
      <c r="E174" s="9" t="s">
        <v>23</v>
      </c>
      <c r="F174" s="9">
        <v>0</v>
      </c>
      <c r="G174" s="9">
        <f>SUM(H174,I174)</f>
        <v>0</v>
      </c>
      <c r="H174" s="9" t="s">
        <v>23</v>
      </c>
      <c r="I174" s="9">
        <v>0</v>
      </c>
      <c r="J174" s="9">
        <f>SUM(K174,L174)</f>
        <v>0</v>
      </c>
      <c r="K174" s="9" t="s">
        <v>23</v>
      </c>
      <c r="L174" s="9">
        <v>0</v>
      </c>
    </row>
    <row r="175" spans="1:12" ht="39" customHeight="1">
      <c r="A175" s="7">
        <v>5113</v>
      </c>
      <c r="B175" s="8" t="s">
        <v>552</v>
      </c>
      <c r="C175" s="7" t="s">
        <v>553</v>
      </c>
      <c r="D175" s="9">
        <f>SUM(E175,F175)</f>
        <v>1248856</v>
      </c>
      <c r="E175" s="9" t="s">
        <v>23</v>
      </c>
      <c r="F175" s="9">
        <v>1248856</v>
      </c>
      <c r="G175" s="9">
        <f>SUM(H175,I175)</f>
        <v>1146556</v>
      </c>
      <c r="H175" s="9" t="s">
        <v>23</v>
      </c>
      <c r="I175" s="9">
        <v>1146556</v>
      </c>
      <c r="J175" s="9">
        <f>SUM(K175,L175)</f>
        <v>0</v>
      </c>
      <c r="K175" s="9" t="s">
        <v>23</v>
      </c>
      <c r="L175" s="9">
        <v>0</v>
      </c>
    </row>
    <row r="176" spans="1:12" ht="39.75" customHeight="1" hidden="1">
      <c r="A176" s="7">
        <v>5120</v>
      </c>
      <c r="B176" s="8" t="s">
        <v>554</v>
      </c>
      <c r="C176" s="7" t="s">
        <v>351</v>
      </c>
      <c r="D176" s="9">
        <f>SUM(D178:D180)</f>
        <v>0</v>
      </c>
      <c r="E176" s="9" t="s">
        <v>23</v>
      </c>
      <c r="F176" s="9">
        <f>SUM(F178:F180)</f>
        <v>0</v>
      </c>
      <c r="G176" s="9">
        <f>SUM(G178:G180)</f>
        <v>0</v>
      </c>
      <c r="H176" s="9" t="s">
        <v>23</v>
      </c>
      <c r="I176" s="9">
        <f>SUM(I178:I180)</f>
        <v>0</v>
      </c>
      <c r="J176" s="9">
        <f>SUM(J178:J180)</f>
        <v>0</v>
      </c>
      <c r="K176" s="9" t="s">
        <v>23</v>
      </c>
      <c r="L176" s="9">
        <f>SUM(L178:L180)</f>
        <v>0</v>
      </c>
    </row>
    <row r="177" spans="1:12" ht="39.75" customHeight="1" hidden="1">
      <c r="A177" s="7"/>
      <c r="B177" s="8" t="s">
        <v>527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 hidden="1">
      <c r="A178" s="7">
        <v>5121</v>
      </c>
      <c r="B178" s="8" t="s">
        <v>555</v>
      </c>
      <c r="C178" s="7" t="s">
        <v>556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75" customHeight="1" hidden="1">
      <c r="A179" s="7">
        <v>5122</v>
      </c>
      <c r="B179" s="8" t="s">
        <v>557</v>
      </c>
      <c r="C179" s="7" t="s">
        <v>558</v>
      </c>
      <c r="D179" s="9">
        <f>SUM(E179,F179)</f>
        <v>0</v>
      </c>
      <c r="E179" s="9" t="s">
        <v>23</v>
      </c>
      <c r="F179" s="9">
        <v>0</v>
      </c>
      <c r="G179" s="9">
        <f>SUM(H179,I179)</f>
        <v>0</v>
      </c>
      <c r="H179" s="9" t="s">
        <v>23</v>
      </c>
      <c r="I179" s="9">
        <v>0</v>
      </c>
      <c r="J179" s="9">
        <f>SUM(K179,L179)</f>
        <v>0</v>
      </c>
      <c r="K179" s="9" t="s">
        <v>23</v>
      </c>
      <c r="L179" s="9">
        <v>0</v>
      </c>
    </row>
    <row r="180" spans="1:12" ht="39.75" customHeight="1" hidden="1">
      <c r="A180" s="7">
        <v>5123</v>
      </c>
      <c r="B180" s="8" t="s">
        <v>559</v>
      </c>
      <c r="C180" s="7" t="s">
        <v>560</v>
      </c>
      <c r="D180" s="9">
        <f>SUM(E180,F180)</f>
        <v>0</v>
      </c>
      <c r="E180" s="9" t="s">
        <v>23</v>
      </c>
      <c r="F180" s="9">
        <v>0</v>
      </c>
      <c r="G180" s="9">
        <f>SUM(H180,I180)</f>
        <v>0</v>
      </c>
      <c r="H180" s="9" t="s">
        <v>23</v>
      </c>
      <c r="I180" s="9">
        <v>0</v>
      </c>
      <c r="J180" s="9">
        <f>SUM(K180,L180)</f>
        <v>0</v>
      </c>
      <c r="K180" s="9" t="s">
        <v>23</v>
      </c>
      <c r="L180" s="9">
        <v>0</v>
      </c>
    </row>
    <row r="181" spans="1:12" ht="39.75" customHeight="1">
      <c r="A181" s="7">
        <v>5130</v>
      </c>
      <c r="B181" s="8" t="s">
        <v>561</v>
      </c>
      <c r="C181" s="7" t="s">
        <v>351</v>
      </c>
      <c r="D181" s="9">
        <f>SUM(D183:D186)</f>
        <v>0</v>
      </c>
      <c r="E181" s="9" t="s">
        <v>23</v>
      </c>
      <c r="F181" s="9">
        <f>SUM(F183:F186)</f>
        <v>0</v>
      </c>
      <c r="G181" s="9">
        <f>SUM(G183:G186)</f>
        <v>102300</v>
      </c>
      <c r="H181" s="9" t="s">
        <v>23</v>
      </c>
      <c r="I181" s="9">
        <f>SUM(I183:I186)</f>
        <v>102300</v>
      </c>
      <c r="J181" s="9">
        <f>SUM(J183:J186)</f>
        <v>102300</v>
      </c>
      <c r="K181" s="9" t="s">
        <v>23</v>
      </c>
      <c r="L181" s="9">
        <f>SUM(L183:L186)</f>
        <v>102300</v>
      </c>
    </row>
    <row r="182" spans="1:12" ht="0.75" customHeight="1">
      <c r="A182" s="7"/>
      <c r="B182" s="8" t="s">
        <v>527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 hidden="1">
      <c r="A183" s="7">
        <v>5131</v>
      </c>
      <c r="B183" s="8" t="s">
        <v>562</v>
      </c>
      <c r="C183" s="7" t="s">
        <v>563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75" customHeight="1" hidden="1">
      <c r="A184" s="7">
        <v>5132</v>
      </c>
      <c r="B184" s="8" t="s">
        <v>564</v>
      </c>
      <c r="C184" s="7" t="s">
        <v>565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75" customHeight="1" hidden="1">
      <c r="A185" s="7">
        <v>5133</v>
      </c>
      <c r="B185" s="8" t="s">
        <v>566</v>
      </c>
      <c r="C185" s="7" t="s">
        <v>567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75" customHeight="1">
      <c r="A186" s="7">
        <v>5134</v>
      </c>
      <c r="B186" s="8" t="s">
        <v>568</v>
      </c>
      <c r="C186" s="7" t="s">
        <v>569</v>
      </c>
      <c r="D186" s="9">
        <f>SUM(E186,F186)</f>
        <v>0</v>
      </c>
      <c r="E186" s="9" t="s">
        <v>23</v>
      </c>
      <c r="F186" s="9">
        <v>0</v>
      </c>
      <c r="G186" s="9">
        <f>SUM(H186,I186)</f>
        <v>102300</v>
      </c>
      <c r="H186" s="9" t="s">
        <v>23</v>
      </c>
      <c r="I186" s="9">
        <v>102300</v>
      </c>
      <c r="J186" s="9">
        <f>SUM(K186,L186)</f>
        <v>102300</v>
      </c>
      <c r="K186" s="9" t="s">
        <v>23</v>
      </c>
      <c r="L186" s="9">
        <v>102300</v>
      </c>
    </row>
    <row r="187" spans="1:12" ht="1.5" customHeight="1" hidden="1">
      <c r="A187" s="7">
        <v>5200</v>
      </c>
      <c r="B187" s="8" t="s">
        <v>570</v>
      </c>
      <c r="C187" s="7" t="s">
        <v>351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customHeight="1" hidden="1">
      <c r="A188" s="7"/>
      <c r="B188" s="8" t="s">
        <v>349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 hidden="1">
      <c r="A189" s="7">
        <v>5211</v>
      </c>
      <c r="B189" s="8" t="s">
        <v>571</v>
      </c>
      <c r="C189" s="7" t="s">
        <v>572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customHeight="1" hidden="1">
      <c r="A190" s="7">
        <v>5221</v>
      </c>
      <c r="B190" s="8" t="s">
        <v>573</v>
      </c>
      <c r="C190" s="7" t="s">
        <v>574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customHeight="1" hidden="1">
      <c r="A191" s="7">
        <v>5231</v>
      </c>
      <c r="B191" s="8" t="s">
        <v>575</v>
      </c>
      <c r="C191" s="7" t="s">
        <v>576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customHeight="1" hidden="1">
      <c r="A192" s="7">
        <v>5241</v>
      </c>
      <c r="B192" s="8" t="s">
        <v>577</v>
      </c>
      <c r="C192" s="7" t="s">
        <v>578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customHeight="1" hidden="1">
      <c r="A193" s="7">
        <v>5300</v>
      </c>
      <c r="B193" s="8" t="s">
        <v>579</v>
      </c>
      <c r="C193" s="7" t="s">
        <v>351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customHeight="1" hidden="1">
      <c r="A194" s="7"/>
      <c r="B194" s="8" t="s">
        <v>462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 hidden="1">
      <c r="A195" s="7">
        <v>5311</v>
      </c>
      <c r="B195" s="8" t="s">
        <v>580</v>
      </c>
      <c r="C195" s="7" t="s">
        <v>581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customHeight="1" hidden="1">
      <c r="A196" s="7">
        <v>5400</v>
      </c>
      <c r="B196" s="8" t="s">
        <v>582</v>
      </c>
      <c r="C196" s="7" t="s">
        <v>351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customHeight="1" hidden="1">
      <c r="A197" s="7"/>
      <c r="B197" s="8" t="s">
        <v>462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 hidden="1">
      <c r="A198" s="7">
        <v>5411</v>
      </c>
      <c r="B198" s="8" t="s">
        <v>583</v>
      </c>
      <c r="C198" s="7" t="s">
        <v>584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customHeight="1" hidden="1">
      <c r="A199" s="7">
        <v>5421</v>
      </c>
      <c r="B199" s="8" t="s">
        <v>585</v>
      </c>
      <c r="C199" s="7" t="s">
        <v>586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customHeight="1" hidden="1">
      <c r="A200" s="7">
        <v>5431</v>
      </c>
      <c r="B200" s="8" t="s">
        <v>587</v>
      </c>
      <c r="C200" s="7" t="s">
        <v>588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customHeight="1" hidden="1">
      <c r="A201" s="7">
        <v>5441</v>
      </c>
      <c r="B201" s="8" t="s">
        <v>589</v>
      </c>
      <c r="C201" s="7" t="s">
        <v>590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75" customHeight="1" hidden="1">
      <c r="A202" s="7">
        <v>6000</v>
      </c>
      <c r="B202" s="8" t="s">
        <v>591</v>
      </c>
      <c r="C202" s="7" t="s">
        <v>351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0</v>
      </c>
      <c r="H202" s="9" t="s">
        <v>23</v>
      </c>
      <c r="I202" s="9">
        <f>SUM(I204,I212,I217,I220)</f>
        <v>0</v>
      </c>
      <c r="J202" s="9">
        <f>SUM(J204,J212,J217,J220)</f>
        <v>-2212097</v>
      </c>
      <c r="K202" s="9" t="s">
        <v>23</v>
      </c>
      <c r="L202" s="9">
        <f>SUM(L204,L212,L217,L220)</f>
        <v>-2212097</v>
      </c>
    </row>
    <row r="203" spans="1:12" ht="39.75" customHeight="1" hidden="1">
      <c r="A203" s="7"/>
      <c r="B203" s="8" t="s">
        <v>592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 hidden="1">
      <c r="A204" s="7">
        <v>6100</v>
      </c>
      <c r="B204" s="8" t="s">
        <v>593</v>
      </c>
      <c r="C204" s="7" t="s">
        <v>351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0</v>
      </c>
      <c r="H204" s="9" t="s">
        <v>23</v>
      </c>
      <c r="I204" s="9">
        <f>SUM(I206:I208)</f>
        <v>0</v>
      </c>
      <c r="J204" s="9">
        <f>SUM(J206:J208)</f>
        <v>0</v>
      </c>
      <c r="K204" s="9" t="s">
        <v>23</v>
      </c>
      <c r="L204" s="9">
        <f>SUM(L206:L208)</f>
        <v>0</v>
      </c>
    </row>
    <row r="205" spans="1:12" ht="39.75" customHeight="1" hidden="1">
      <c r="A205" s="7"/>
      <c r="B205" s="8" t="s">
        <v>592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 hidden="1">
      <c r="A206" s="7">
        <v>6110</v>
      </c>
      <c r="B206" s="8" t="s">
        <v>594</v>
      </c>
      <c r="C206" s="7" t="s">
        <v>595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75" customHeight="1" hidden="1">
      <c r="A207" s="7">
        <v>6120</v>
      </c>
      <c r="B207" s="8" t="s">
        <v>596</v>
      </c>
      <c r="C207" s="7" t="s">
        <v>597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customHeight="1" hidden="1">
      <c r="A208" s="7">
        <v>6130</v>
      </c>
      <c r="B208" s="8" t="s">
        <v>598</v>
      </c>
      <c r="C208" s="7" t="s">
        <v>599</v>
      </c>
      <c r="D208" s="9">
        <f>SUM(E208,F208)</f>
        <v>0</v>
      </c>
      <c r="E208" s="9" t="s">
        <v>23</v>
      </c>
      <c r="F208" s="9">
        <v>0</v>
      </c>
      <c r="G208" s="9">
        <f>SUM(H208,I208)</f>
        <v>0</v>
      </c>
      <c r="H208" s="9" t="s">
        <v>23</v>
      </c>
      <c r="I208" s="9">
        <v>0</v>
      </c>
      <c r="J208" s="9">
        <f>SUM(K208,L208)</f>
        <v>0</v>
      </c>
      <c r="K208" s="9" t="s">
        <v>23</v>
      </c>
      <c r="L208" s="9">
        <v>0</v>
      </c>
    </row>
    <row r="209" spans="1:12" ht="39.75" customHeight="1" hidden="1">
      <c r="A209" s="7">
        <v>6200</v>
      </c>
      <c r="B209" s="8" t="s">
        <v>600</v>
      </c>
      <c r="C209" s="7" t="s">
        <v>351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75" customHeight="1" hidden="1">
      <c r="A210" s="7"/>
      <c r="B210" s="8" t="s">
        <v>592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 hidden="1">
      <c r="A211" s="7">
        <v>6210</v>
      </c>
      <c r="B211" s="8" t="s">
        <v>601</v>
      </c>
      <c r="C211" s="7" t="s">
        <v>602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customHeight="1" hidden="1">
      <c r="A212" s="7">
        <v>6220</v>
      </c>
      <c r="B212" s="8" t="s">
        <v>603</v>
      </c>
      <c r="C212" s="7" t="s">
        <v>351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customHeight="1" hidden="1">
      <c r="A213" s="7"/>
      <c r="B213" s="8" t="s">
        <v>527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 hidden="1">
      <c r="A214" s="7">
        <v>6221</v>
      </c>
      <c r="B214" s="8" t="s">
        <v>604</v>
      </c>
      <c r="C214" s="7" t="s">
        <v>605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customHeight="1" hidden="1">
      <c r="A215" s="7">
        <v>6222</v>
      </c>
      <c r="B215" s="8" t="s">
        <v>606</v>
      </c>
      <c r="C215" s="7" t="s">
        <v>607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customHeight="1" hidden="1">
      <c r="A216" s="7">
        <v>6223</v>
      </c>
      <c r="B216" s="8" t="s">
        <v>608</v>
      </c>
      <c r="C216" s="7" t="s">
        <v>609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customHeight="1" hidden="1">
      <c r="A217" s="7">
        <v>6300</v>
      </c>
      <c r="B217" s="8" t="s">
        <v>610</v>
      </c>
      <c r="C217" s="7" t="s">
        <v>351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customHeight="1" hidden="1">
      <c r="A218" s="7"/>
      <c r="B218" s="8" t="s">
        <v>592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 hidden="1">
      <c r="A219" s="7">
        <v>6310</v>
      </c>
      <c r="B219" s="8" t="s">
        <v>611</v>
      </c>
      <c r="C219" s="7" t="s">
        <v>612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75" customHeight="1" hidden="1">
      <c r="A220" s="7">
        <v>6400</v>
      </c>
      <c r="B220" s="8" t="s">
        <v>613</v>
      </c>
      <c r="C220" s="7" t="s">
        <v>351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0</v>
      </c>
      <c r="H220" s="9" t="s">
        <v>23</v>
      </c>
      <c r="I220" s="9">
        <f>SUM(I222:I225)</f>
        <v>0</v>
      </c>
      <c r="J220" s="9">
        <f>SUM(J222:J225)</f>
        <v>-2212097</v>
      </c>
      <c r="K220" s="9" t="s">
        <v>23</v>
      </c>
      <c r="L220" s="9">
        <f>SUM(L222:L225)</f>
        <v>-2212097</v>
      </c>
    </row>
    <row r="221" spans="1:12" ht="0.75" customHeight="1">
      <c r="A221" s="7"/>
      <c r="B221" s="8" t="s">
        <v>592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 hidden="1">
      <c r="A222" s="7">
        <v>6410</v>
      </c>
      <c r="B222" s="8" t="s">
        <v>614</v>
      </c>
      <c r="C222" s="7" t="s">
        <v>615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-2212097</v>
      </c>
      <c r="K222" s="9" t="s">
        <v>23</v>
      </c>
      <c r="L222" s="9">
        <v>-2212097</v>
      </c>
    </row>
    <row r="223" spans="1:12" ht="39.75" customHeight="1" hidden="1">
      <c r="A223" s="7">
        <v>6420</v>
      </c>
      <c r="B223" s="8" t="s">
        <v>616</v>
      </c>
      <c r="C223" s="7" t="s">
        <v>617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customHeight="1" hidden="1">
      <c r="A224" s="7">
        <v>6430</v>
      </c>
      <c r="B224" s="8" t="s">
        <v>618</v>
      </c>
      <c r="C224" s="7" t="s">
        <v>619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customHeight="1" hidden="1">
      <c r="A225" s="7">
        <v>6440</v>
      </c>
      <c r="B225" s="8" t="s">
        <v>620</v>
      </c>
      <c r="C225" s="7" t="s">
        <v>621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623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624</v>
      </c>
      <c r="D10" s="4" t="s">
        <v>17</v>
      </c>
      <c r="E10" s="4" t="s">
        <v>140</v>
      </c>
      <c r="F10" s="4" t="s">
        <v>625</v>
      </c>
      <c r="G10" s="4" t="s">
        <v>17</v>
      </c>
      <c r="H10" s="4" t="s">
        <v>140</v>
      </c>
      <c r="I10" s="4" t="s">
        <v>626</v>
      </c>
      <c r="J10" s="4" t="s">
        <v>17</v>
      </c>
      <c r="K10" s="4" t="s">
        <v>140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627</v>
      </c>
      <c r="C12" s="9">
        <f>SUM(D12:E12)</f>
        <v>-3248856</v>
      </c>
      <c r="D12" s="9">
        <f>Ekamutner!E12-Gorcarnakan_caxs!G12</f>
        <v>-2000000</v>
      </c>
      <c r="E12" s="9">
        <f>Ekamutner!F12-Gorcarnakan_caxs!H12</f>
        <v>-1248856</v>
      </c>
      <c r="F12" s="9" t="e">
        <f>SUM(G12:H12)</f>
        <v>#REF!</v>
      </c>
      <c r="G12" s="9" t="e">
        <f>Ekamutner!H12-Gorcarnakan_caxs!J12</f>
        <v>#REF!</v>
      </c>
      <c r="H12" s="9">
        <f>Ekamutner!I12-Gorcarnakan_caxs!K12</f>
        <v>-1248856</v>
      </c>
      <c r="I12" s="9" t="e">
        <f>SUM(J12:K12)</f>
        <v>#REF!</v>
      </c>
      <c r="J12" s="9" t="e">
        <f>Ekamutner!K12-Gorcarnakan_caxs!M12</f>
        <v>#REF!</v>
      </c>
      <c r="K12" s="9">
        <f>Ekamutner!L12-Gorcarnakan_caxs!N12</f>
        <v>2109797</v>
      </c>
    </row>
    <row r="16" ht="39.75" customHeight="1">
      <c r="A16" s="2"/>
    </row>
    <row r="17" spans="1:11" ht="39.75" customHeight="1">
      <c r="A17" s="2"/>
      <c r="B17" s="8" t="s">
        <v>628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 t="e">
        <f>F12+Dificiti_caxs!G12</f>
        <v>#REF!</v>
      </c>
      <c r="G17" s="9" t="e">
        <f>G12+Dificiti_caxs!H12</f>
        <v>#REF!</v>
      </c>
      <c r="H17" s="9">
        <f>H12+Dificiti_caxs!I12</f>
        <v>0</v>
      </c>
      <c r="I17" s="9" t="e">
        <f>I12+Dificiti_caxs!J12</f>
        <v>#REF!</v>
      </c>
      <c r="J17" s="9" t="e">
        <f>J12+Dificiti_caxs!K12</f>
        <v>#REF!</v>
      </c>
      <c r="K17" s="9">
        <f>K12+Dificiti_caxs!L12</f>
        <v>0</v>
      </c>
    </row>
    <row r="18" spans="1:11" ht="39.75" customHeight="1">
      <c r="A18" s="2"/>
      <c r="B18" s="8" t="s">
        <v>629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630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zoomScalePageLayoutView="0" workbookViewId="0" topLeftCell="B1">
      <selection activeCell="B50" sqref="B50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1" t="s">
        <v>631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1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8" spans="1:12" ht="15" customHeight="1">
      <c r="A8" s="3" t="s">
        <v>339</v>
      </c>
      <c r="B8" s="3"/>
      <c r="C8" s="3"/>
      <c r="D8" s="3" t="s">
        <v>632</v>
      </c>
      <c r="E8" s="3"/>
      <c r="F8" s="3"/>
      <c r="G8" s="3" t="s">
        <v>633</v>
      </c>
      <c r="H8" s="3"/>
      <c r="I8" s="3"/>
      <c r="J8" s="3" t="s">
        <v>634</v>
      </c>
      <c r="K8" s="3"/>
      <c r="L8" s="3"/>
    </row>
    <row r="9" spans="1:12" ht="39.75" customHeight="1">
      <c r="A9" s="4" t="s">
        <v>635</v>
      </c>
      <c r="B9" s="5"/>
      <c r="C9" s="4"/>
      <c r="D9" s="4" t="s">
        <v>340</v>
      </c>
      <c r="E9" s="4" t="s">
        <v>636</v>
      </c>
      <c r="F9" s="4"/>
      <c r="G9" s="4" t="s">
        <v>342</v>
      </c>
      <c r="H9" s="4" t="s">
        <v>637</v>
      </c>
      <c r="I9" s="4"/>
      <c r="J9" s="4" t="s">
        <v>344</v>
      </c>
      <c r="K9" s="3" t="s">
        <v>636</v>
      </c>
      <c r="L9" s="3"/>
    </row>
    <row r="10" spans="1:12" ht="19.5" customHeight="1">
      <c r="A10" s="4"/>
      <c r="B10" s="4" t="s">
        <v>346</v>
      </c>
      <c r="C10" s="4" t="s">
        <v>635</v>
      </c>
      <c r="D10" s="4"/>
      <c r="E10" s="4" t="s">
        <v>14</v>
      </c>
      <c r="F10" s="4" t="s">
        <v>347</v>
      </c>
      <c r="G10" s="4"/>
      <c r="H10" s="4" t="s">
        <v>14</v>
      </c>
      <c r="I10" s="4" t="s">
        <v>347</v>
      </c>
      <c r="J10" s="4"/>
      <c r="K10" s="3" t="s">
        <v>14</v>
      </c>
      <c r="L10" s="3" t="s">
        <v>347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638</v>
      </c>
      <c r="C12" s="7"/>
      <c r="D12" s="9">
        <f aca="true" t="shared" si="0" ref="D12:L12">SUM(D14,D74)</f>
        <v>3248856.0000000005</v>
      </c>
      <c r="E12" s="9">
        <f t="shared" si="0"/>
        <v>2000000</v>
      </c>
      <c r="F12" s="9">
        <f t="shared" si="0"/>
        <v>1248856</v>
      </c>
      <c r="G12" s="9">
        <f t="shared" si="0"/>
        <v>3248856.0000000005</v>
      </c>
      <c r="H12" s="9">
        <f t="shared" si="0"/>
        <v>2000000</v>
      </c>
      <c r="I12" s="9">
        <f t="shared" si="0"/>
        <v>1248856</v>
      </c>
      <c r="J12" s="9">
        <f t="shared" si="0"/>
        <v>-5901396</v>
      </c>
      <c r="K12" s="9">
        <f t="shared" si="0"/>
        <v>-3791599</v>
      </c>
      <c r="L12" s="9">
        <f t="shared" si="0"/>
        <v>-2109797</v>
      </c>
    </row>
    <row r="13" spans="1:12" ht="39.75" customHeight="1">
      <c r="A13" s="7"/>
      <c r="B13" s="8" t="s">
        <v>147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639</v>
      </c>
      <c r="C14" s="7"/>
      <c r="D14" s="9">
        <f aca="true" t="shared" si="1" ref="D14:L14">SUM(D16,D44)</f>
        <v>3248856.0000000005</v>
      </c>
      <c r="E14" s="9">
        <f t="shared" si="1"/>
        <v>2000000</v>
      </c>
      <c r="F14" s="9">
        <f t="shared" si="1"/>
        <v>1248856</v>
      </c>
      <c r="G14" s="9">
        <f t="shared" si="1"/>
        <v>3248856.0000000005</v>
      </c>
      <c r="H14" s="9">
        <f t="shared" si="1"/>
        <v>2000000</v>
      </c>
      <c r="I14" s="9">
        <f t="shared" si="1"/>
        <v>1248856</v>
      </c>
      <c r="J14" s="9">
        <f t="shared" si="1"/>
        <v>-5901396</v>
      </c>
      <c r="K14" s="9">
        <f t="shared" si="1"/>
        <v>-3791599</v>
      </c>
      <c r="L14" s="9">
        <f t="shared" si="1"/>
        <v>-2109797</v>
      </c>
    </row>
    <row r="15" spans="1:12" ht="39.75" customHeight="1" hidden="1">
      <c r="A15" s="7"/>
      <c r="B15" s="8" t="s">
        <v>147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 hidden="1">
      <c r="A16" s="7">
        <v>8110</v>
      </c>
      <c r="B16" s="8" t="s">
        <v>640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 hidden="1">
      <c r="A17" s="7"/>
      <c r="B17" s="8" t="s">
        <v>147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 hidden="1">
      <c r="A18" s="7">
        <v>8111</v>
      </c>
      <c r="B18" s="8" t="s">
        <v>641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 hidden="1">
      <c r="A19" s="7"/>
      <c r="B19" s="8" t="s">
        <v>149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 hidden="1">
      <c r="A20" s="7">
        <v>8112</v>
      </c>
      <c r="B20" s="8" t="s">
        <v>642</v>
      </c>
      <c r="C20" s="7" t="s">
        <v>643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 hidden="1">
      <c r="A21" s="7">
        <v>8113</v>
      </c>
      <c r="B21" s="8" t="s">
        <v>644</v>
      </c>
      <c r="C21" s="7" t="s">
        <v>645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0.75" customHeight="1" hidden="1">
      <c r="A22" s="7">
        <v>8120</v>
      </c>
      <c r="B22" s="8" t="s">
        <v>646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 hidden="1">
      <c r="A23" s="7"/>
      <c r="B23" s="8" t="s">
        <v>147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 hidden="1">
      <c r="A24" s="7">
        <v>8121</v>
      </c>
      <c r="B24" s="8" t="s">
        <v>647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 hidden="1">
      <c r="A25" s="7"/>
      <c r="B25" s="8" t="s">
        <v>149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 hidden="1">
      <c r="A26" s="7">
        <v>8122</v>
      </c>
      <c r="B26" s="8" t="s">
        <v>648</v>
      </c>
      <c r="C26" s="7" t="s">
        <v>649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 hidden="1">
      <c r="A27" s="7"/>
      <c r="B27" s="8" t="s">
        <v>149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 hidden="1">
      <c r="A28" s="7">
        <v>8123</v>
      </c>
      <c r="B28" s="8" t="s">
        <v>650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 hidden="1">
      <c r="A29" s="7">
        <v>8124</v>
      </c>
      <c r="B29" s="8" t="s">
        <v>651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 hidden="1">
      <c r="A30" s="7">
        <v>8130</v>
      </c>
      <c r="B30" s="8" t="s">
        <v>652</v>
      </c>
      <c r="C30" s="7" t="s">
        <v>653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 hidden="1">
      <c r="A31" s="7"/>
      <c r="B31" s="8" t="s">
        <v>149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 hidden="1">
      <c r="A32" s="7">
        <v>8131</v>
      </c>
      <c r="B32" s="8" t="s">
        <v>654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 hidden="1">
      <c r="A33" s="7">
        <v>8132</v>
      </c>
      <c r="B33" s="8" t="s">
        <v>655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 hidden="1">
      <c r="A34" s="7">
        <v>8140</v>
      </c>
      <c r="B34" s="8" t="s">
        <v>656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 hidden="1">
      <c r="A35" s="7"/>
      <c r="B35" s="8" t="s">
        <v>149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 hidden="1">
      <c r="A36" s="7">
        <v>8141</v>
      </c>
      <c r="B36" s="8" t="s">
        <v>657</v>
      </c>
      <c r="C36" s="7" t="s">
        <v>649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 hidden="1">
      <c r="A37" s="7"/>
      <c r="B37" s="8" t="s">
        <v>149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 hidden="1">
      <c r="A38" s="7">
        <v>8142</v>
      </c>
      <c r="B38" s="8" t="s">
        <v>658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 hidden="1">
      <c r="A39" s="7">
        <v>8143</v>
      </c>
      <c r="B39" s="8" t="s">
        <v>659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 hidden="1">
      <c r="A40" s="7">
        <v>8150</v>
      </c>
      <c r="B40" s="8" t="s">
        <v>660</v>
      </c>
      <c r="C40" s="7" t="s">
        <v>653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 hidden="1">
      <c r="A41" s="7"/>
      <c r="B41" s="8" t="s">
        <v>149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0.75" customHeight="1">
      <c r="A42" s="7">
        <v>8151</v>
      </c>
      <c r="B42" s="8" t="s">
        <v>654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 hidden="1">
      <c r="A43" s="7">
        <v>8152</v>
      </c>
      <c r="B43" s="8" t="s">
        <v>661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" customHeight="1">
      <c r="A44" s="7">
        <v>8160</v>
      </c>
      <c r="B44" s="8" t="s">
        <v>662</v>
      </c>
      <c r="C44" s="7"/>
      <c r="D44" s="9">
        <f aca="true" t="shared" si="7" ref="D44:L44">SUM(D46,D51,D55,D70,D71,D72)</f>
        <v>3248856.0000000005</v>
      </c>
      <c r="E44" s="9">
        <f t="shared" si="7"/>
        <v>2000000</v>
      </c>
      <c r="F44" s="9">
        <f t="shared" si="7"/>
        <v>1248856</v>
      </c>
      <c r="G44" s="9">
        <f t="shared" si="7"/>
        <v>3248856.0000000005</v>
      </c>
      <c r="H44" s="9">
        <f t="shared" si="7"/>
        <v>2000000</v>
      </c>
      <c r="I44" s="9">
        <f t="shared" si="7"/>
        <v>1248856</v>
      </c>
      <c r="J44" s="9">
        <f t="shared" si="7"/>
        <v>-5901396</v>
      </c>
      <c r="K44" s="9">
        <f t="shared" si="7"/>
        <v>-3791599</v>
      </c>
      <c r="L44" s="9">
        <f t="shared" si="7"/>
        <v>-2109797</v>
      </c>
    </row>
    <row r="45" spans="1:12" ht="39.75" customHeight="1" hidden="1">
      <c r="A45" s="7"/>
      <c r="B45" s="8" t="s">
        <v>147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 hidden="1">
      <c r="A46" s="7">
        <v>8161</v>
      </c>
      <c r="B46" s="8" t="s">
        <v>663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 hidden="1">
      <c r="A47" s="7"/>
      <c r="B47" s="8" t="s">
        <v>149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 hidden="1">
      <c r="A48" s="7">
        <v>8162</v>
      </c>
      <c r="B48" s="8" t="s">
        <v>664</v>
      </c>
      <c r="C48" s="7" t="s">
        <v>665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 hidden="1">
      <c r="A49" s="7">
        <v>8163</v>
      </c>
      <c r="B49" s="8" t="s">
        <v>666</v>
      </c>
      <c r="C49" s="7" t="s">
        <v>665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 hidden="1">
      <c r="A50" s="7">
        <v>8164</v>
      </c>
      <c r="B50" s="8" t="s">
        <v>667</v>
      </c>
      <c r="C50" s="7" t="s">
        <v>668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 hidden="1">
      <c r="A51" s="7">
        <v>8170</v>
      </c>
      <c r="B51" s="8" t="s">
        <v>669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 hidden="1">
      <c r="A52" s="7"/>
      <c r="B52" s="8" t="s">
        <v>149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 hidden="1">
      <c r="A53" s="7">
        <v>8171</v>
      </c>
      <c r="B53" s="8" t="s">
        <v>670</v>
      </c>
      <c r="C53" s="7" t="s">
        <v>671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 hidden="1">
      <c r="A54" s="7">
        <v>8172</v>
      </c>
      <c r="B54" s="8" t="s">
        <v>672</v>
      </c>
      <c r="C54" s="7" t="s">
        <v>673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674</v>
      </c>
      <c r="C55" s="7"/>
      <c r="D55" s="9">
        <f>D57+D63-D60</f>
        <v>3248856.0000000005</v>
      </c>
      <c r="E55" s="9">
        <f>E57+E63-E60</f>
        <v>2000000</v>
      </c>
      <c r="F55" s="9">
        <f>F63</f>
        <v>1248856</v>
      </c>
      <c r="G55" s="9">
        <f>G57+G63-G60</f>
        <v>3248856.0000000005</v>
      </c>
      <c r="H55" s="9">
        <f>H57+H63-H60</f>
        <v>2000000</v>
      </c>
      <c r="I55" s="9">
        <f>I63</f>
        <v>1248856</v>
      </c>
      <c r="J55" s="9">
        <f>J57+J63-J60</f>
        <v>3248856.0000000005</v>
      </c>
      <c r="K55" s="9">
        <f>K57+K63-K60</f>
        <v>2000000</v>
      </c>
      <c r="L55" s="9">
        <f>L63</f>
        <v>1248856</v>
      </c>
    </row>
    <row r="56" spans="1:12" ht="39.75" customHeight="1">
      <c r="A56" s="7"/>
      <c r="B56" s="8" t="s">
        <v>147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675</v>
      </c>
      <c r="C57" s="7" t="s">
        <v>676</v>
      </c>
      <c r="D57" s="9">
        <f>SUM(D61,D62)</f>
        <v>3240984.4</v>
      </c>
      <c r="E57" s="9">
        <f>SUM(E61,E62)</f>
        <v>3240984.4</v>
      </c>
      <c r="F57" s="9" t="s">
        <v>23</v>
      </c>
      <c r="G57" s="9">
        <f>SUM(G61,G62)</f>
        <v>3240984.4</v>
      </c>
      <c r="H57" s="9">
        <f>SUM(H61,H62)</f>
        <v>3240984.4</v>
      </c>
      <c r="I57" s="9" t="s">
        <v>23</v>
      </c>
      <c r="J57" s="9">
        <f>SUM(J61,J62)</f>
        <v>3240984.4</v>
      </c>
      <c r="K57" s="9">
        <f>SUM(K61,K62)</f>
        <v>3240984.4</v>
      </c>
      <c r="L57" s="9" t="s">
        <v>23</v>
      </c>
    </row>
    <row r="58" spans="1:12" ht="39.75" customHeight="1">
      <c r="A58" s="7"/>
      <c r="B58" s="8" t="s">
        <v>149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677</v>
      </c>
      <c r="C59" s="7"/>
      <c r="D59" s="9">
        <f>SUM(E59,F59)</f>
        <v>2000000</v>
      </c>
      <c r="E59" s="9">
        <v>2000000</v>
      </c>
      <c r="F59" s="9" t="s">
        <v>23</v>
      </c>
      <c r="G59" s="9">
        <f>SUM(H59,I59)</f>
        <v>2000000</v>
      </c>
      <c r="H59" s="9">
        <v>2000000</v>
      </c>
      <c r="I59" s="9" t="s">
        <v>23</v>
      </c>
      <c r="J59" s="9">
        <f>SUM(K59,L59)</f>
        <v>2000000</v>
      </c>
      <c r="K59" s="9">
        <v>2000000</v>
      </c>
      <c r="L59" s="9" t="s">
        <v>23</v>
      </c>
    </row>
    <row r="60" spans="1:12" ht="39.75" customHeight="1">
      <c r="A60" s="7">
        <v>8193</v>
      </c>
      <c r="B60" s="8" t="s">
        <v>678</v>
      </c>
      <c r="C60" s="7"/>
      <c r="D60" s="9">
        <f>D57-D59</f>
        <v>1240984.4</v>
      </c>
      <c r="E60" s="9">
        <f>E57-E59</f>
        <v>1240984.4</v>
      </c>
      <c r="F60" s="9" t="s">
        <v>23</v>
      </c>
      <c r="G60" s="9">
        <f>G57-G59</f>
        <v>1240984.4</v>
      </c>
      <c r="H60" s="9">
        <f>H57-H59</f>
        <v>1240984.4</v>
      </c>
      <c r="I60" s="9" t="s">
        <v>23</v>
      </c>
      <c r="J60" s="9">
        <f>J57-J59</f>
        <v>1240984.4</v>
      </c>
      <c r="K60" s="9">
        <f>K57-K59</f>
        <v>1240984.4</v>
      </c>
      <c r="L60" s="9" t="s">
        <v>23</v>
      </c>
    </row>
    <row r="61" spans="1:12" ht="39" customHeight="1">
      <c r="A61" s="7">
        <v>8194</v>
      </c>
      <c r="B61" s="8" t="s">
        <v>679</v>
      </c>
      <c r="C61" s="7" t="s">
        <v>680</v>
      </c>
      <c r="D61" s="9">
        <f>SUM(E61,F61)</f>
        <v>3240984.4</v>
      </c>
      <c r="E61" s="9">
        <v>3240984.4</v>
      </c>
      <c r="F61" s="9" t="s">
        <v>23</v>
      </c>
      <c r="G61" s="9">
        <f>SUM(H61,I61)</f>
        <v>3240984.4</v>
      </c>
      <c r="H61" s="9">
        <v>3240984.4</v>
      </c>
      <c r="I61" s="9" t="s">
        <v>23</v>
      </c>
      <c r="J61" s="9">
        <f>SUM(K61,L61)</f>
        <v>3240984.4</v>
      </c>
      <c r="K61" s="9">
        <v>3240984.4</v>
      </c>
      <c r="L61" s="9" t="s">
        <v>23</v>
      </c>
    </row>
    <row r="62" spans="1:12" ht="39.75" customHeight="1" hidden="1">
      <c r="A62" s="7">
        <v>8195</v>
      </c>
      <c r="B62" s="8" t="s">
        <v>681</v>
      </c>
      <c r="C62" s="7" t="s">
        <v>682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683</v>
      </c>
      <c r="C63" s="7" t="s">
        <v>684</v>
      </c>
      <c r="D63" s="9">
        <f aca="true" t="shared" si="9" ref="D63:L63">SUM(D65,D69)</f>
        <v>1248856</v>
      </c>
      <c r="E63" s="9">
        <f t="shared" si="9"/>
        <v>0</v>
      </c>
      <c r="F63" s="9">
        <f t="shared" si="9"/>
        <v>1248856</v>
      </c>
      <c r="G63" s="9">
        <f t="shared" si="9"/>
        <v>1248856</v>
      </c>
      <c r="H63" s="9">
        <f t="shared" si="9"/>
        <v>0</v>
      </c>
      <c r="I63" s="9">
        <f t="shared" si="9"/>
        <v>1248856</v>
      </c>
      <c r="J63" s="9">
        <f t="shared" si="9"/>
        <v>1248856</v>
      </c>
      <c r="K63" s="9">
        <f t="shared" si="9"/>
        <v>0</v>
      </c>
      <c r="L63" s="9">
        <f t="shared" si="9"/>
        <v>1248856</v>
      </c>
    </row>
    <row r="64" spans="1:12" ht="39.75" customHeight="1">
      <c r="A64" s="7"/>
      <c r="B64" s="8" t="s">
        <v>149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685</v>
      </c>
      <c r="C65" s="7"/>
      <c r="D65" s="9">
        <f>SUM(D67,D68)</f>
        <v>7871.6</v>
      </c>
      <c r="E65" s="9" t="s">
        <v>23</v>
      </c>
      <c r="F65" s="9">
        <f>SUM(F67,F68)</f>
        <v>7871.6</v>
      </c>
      <c r="G65" s="9">
        <f>SUM(G67,G68)</f>
        <v>7871.6</v>
      </c>
      <c r="H65" s="9" t="s">
        <v>23</v>
      </c>
      <c r="I65" s="9">
        <f>SUM(I67,I68)</f>
        <v>7871.6</v>
      </c>
      <c r="J65" s="9">
        <f>SUM(J67,J68)</f>
        <v>7871.6</v>
      </c>
      <c r="K65" s="9" t="s">
        <v>23</v>
      </c>
      <c r="L65" s="9">
        <f>SUM(L67,L68)</f>
        <v>7871.6</v>
      </c>
    </row>
    <row r="66" spans="1:12" ht="39.75" customHeight="1">
      <c r="A66" s="7"/>
      <c r="B66" s="8" t="s">
        <v>147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686</v>
      </c>
      <c r="C67" s="7" t="s">
        <v>687</v>
      </c>
      <c r="D67" s="9">
        <f>SUM(E67,F67)</f>
        <v>7871.6</v>
      </c>
      <c r="E67" s="9" t="s">
        <v>23</v>
      </c>
      <c r="F67" s="9">
        <v>7871.6</v>
      </c>
      <c r="G67" s="9">
        <f>SUM(H67,I67)</f>
        <v>7871.6</v>
      </c>
      <c r="H67" s="9" t="s">
        <v>23</v>
      </c>
      <c r="I67" s="9">
        <v>7871.6</v>
      </c>
      <c r="J67" s="9">
        <f aca="true" t="shared" si="10" ref="J67:J73">SUM(K67,L67)</f>
        <v>7871.6</v>
      </c>
      <c r="K67" s="9" t="s">
        <v>23</v>
      </c>
      <c r="L67" s="9">
        <v>7871.6</v>
      </c>
    </row>
    <row r="68" spans="1:12" ht="39.75" customHeight="1">
      <c r="A68" s="7">
        <v>8199</v>
      </c>
      <c r="B68" s="8" t="s">
        <v>688</v>
      </c>
      <c r="C68" s="7" t="s">
        <v>689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690</v>
      </c>
      <c r="C69" s="7"/>
      <c r="D69" s="9">
        <f>SUM(E69,F69)</f>
        <v>1240984.4</v>
      </c>
      <c r="E69" s="9" t="s">
        <v>23</v>
      </c>
      <c r="F69" s="9">
        <v>1240984.4</v>
      </c>
      <c r="G69" s="9">
        <f>SUM(H69,I69)</f>
        <v>1240984.4</v>
      </c>
      <c r="H69" s="9" t="s">
        <v>23</v>
      </c>
      <c r="I69" s="9">
        <v>1240984.4</v>
      </c>
      <c r="J69" s="9">
        <f t="shared" si="10"/>
        <v>1240984.4</v>
      </c>
      <c r="K69" s="9" t="s">
        <v>23</v>
      </c>
      <c r="L69" s="9">
        <v>1240984.4</v>
      </c>
    </row>
    <row r="70" spans="1:12" ht="39" customHeight="1" hidden="1">
      <c r="A70" s="7">
        <v>8201</v>
      </c>
      <c r="B70" s="8" t="s">
        <v>691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 hidden="1">
      <c r="A71" s="7">
        <v>8202</v>
      </c>
      <c r="B71" s="8" t="s">
        <v>692</v>
      </c>
      <c r="C71" s="7"/>
      <c r="D71" s="9">
        <f>SUM(E71,F71)</f>
        <v>0</v>
      </c>
      <c r="E71" s="9" t="s">
        <v>23</v>
      </c>
      <c r="F71" s="9" t="s">
        <v>146</v>
      </c>
      <c r="G71" s="9">
        <f>SUM(H71,I71)</f>
        <v>0</v>
      </c>
      <c r="H71" s="9" t="s">
        <v>23</v>
      </c>
      <c r="I71" s="9" t="s">
        <v>146</v>
      </c>
      <c r="J71" s="9">
        <f t="shared" si="10"/>
        <v>0</v>
      </c>
      <c r="K71" s="9">
        <v>0</v>
      </c>
      <c r="L71" s="9">
        <v>0</v>
      </c>
    </row>
    <row r="72" spans="1:12" ht="39.75" customHeight="1" hidden="1">
      <c r="A72" s="7">
        <v>8203</v>
      </c>
      <c r="B72" s="8" t="s">
        <v>693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-9150252</v>
      </c>
      <c r="K72" s="9">
        <v>-5791599</v>
      </c>
      <c r="L72" s="9">
        <v>-3358653</v>
      </c>
    </row>
    <row r="73" spans="1:12" ht="39.75" customHeight="1" hidden="1">
      <c r="A73" s="7">
        <v>8204</v>
      </c>
      <c r="B73" s="8" t="s">
        <v>694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 hidden="1">
      <c r="A74" s="7">
        <v>8300</v>
      </c>
      <c r="B74" s="8" t="s">
        <v>695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 hidden="1">
      <c r="A75" s="7"/>
      <c r="B75" s="8" t="s">
        <v>147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 hidden="1">
      <c r="A76" s="7">
        <v>8310</v>
      </c>
      <c r="B76" s="8" t="s">
        <v>696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 hidden="1">
      <c r="A77" s="7"/>
      <c r="B77" s="8" t="s">
        <v>147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 hidden="1">
      <c r="A78" s="7">
        <v>8311</v>
      </c>
      <c r="B78" s="8" t="s">
        <v>697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 hidden="1">
      <c r="A79" s="7"/>
      <c r="B79" s="8" t="s">
        <v>149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0.75" customHeight="1" hidden="1">
      <c r="A80" s="7">
        <v>8312</v>
      </c>
      <c r="B80" s="8" t="s">
        <v>642</v>
      </c>
      <c r="C80" s="7" t="s">
        <v>698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 hidden="1">
      <c r="A81" s="7">
        <v>8313</v>
      </c>
      <c r="B81" s="8" t="s">
        <v>644</v>
      </c>
      <c r="C81" s="7" t="s">
        <v>699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 hidden="1">
      <c r="A82" s="7">
        <v>8320</v>
      </c>
      <c r="B82" s="8" t="s">
        <v>700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 hidden="1">
      <c r="A83" s="7"/>
      <c r="B83" s="8" t="s">
        <v>147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 hidden="1">
      <c r="A84" s="7">
        <v>8321</v>
      </c>
      <c r="B84" s="8" t="s">
        <v>701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 hidden="1">
      <c r="A85" s="7"/>
      <c r="B85" s="8" t="s">
        <v>149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 hidden="1">
      <c r="A86" s="7">
        <v>8322</v>
      </c>
      <c r="B86" s="8" t="s">
        <v>702</v>
      </c>
      <c r="C86" s="7" t="s">
        <v>703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 hidden="1">
      <c r="A87" s="7">
        <v>8330</v>
      </c>
      <c r="B87" s="8" t="s">
        <v>704</v>
      </c>
      <c r="C87" s="7" t="s">
        <v>705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 hidden="1">
      <c r="A88" s="7">
        <v>8340</v>
      </c>
      <c r="B88" s="8" t="s">
        <v>706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 hidden="1">
      <c r="A89" s="7"/>
      <c r="B89" s="8" t="s">
        <v>149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 hidden="1">
      <c r="A90" s="7">
        <v>8341</v>
      </c>
      <c r="B90" s="8" t="s">
        <v>707</v>
      </c>
      <c r="C90" s="7" t="s">
        <v>703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 hidden="1">
      <c r="A91" s="7">
        <v>8350</v>
      </c>
      <c r="B91" s="8" t="s">
        <v>708</v>
      </c>
      <c r="C91" s="7" t="s">
        <v>705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V-Q</cp:lastModifiedBy>
  <dcterms:created xsi:type="dcterms:W3CDTF">2017-07-03T10:34:17Z</dcterms:created>
  <dcterms:modified xsi:type="dcterms:W3CDTF">2017-07-03T10:46:17Z</dcterms:modified>
  <cp:category/>
  <cp:version/>
  <cp:contentType/>
  <cp:contentStatus/>
</cp:coreProperties>
</file>