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tabRatio="903" firstSheet="17" activeTab="21"/>
  </bookViews>
  <sheets>
    <sheet name="կոմունալ տնտեսություն  93-Ա" sheetId="27" r:id="rId1"/>
    <sheet name="թիվ 1 մարզադպրոց  35-Ա " sheetId="3" r:id="rId2"/>
    <sheet name="քաղաքային մարզադպրոց  35-Ա" sheetId="25" r:id="rId3"/>
    <sheet name="թիվ 1 մանկապարտեզ  93-Ա" sheetId="6" r:id="rId4"/>
    <sheet name="  թիվ 2 մանկապարտեզ  35-Ա " sheetId="7" r:id="rId5"/>
    <sheet name="թիվ 1 ՄԵԴ 93-Ա" sheetId="23" r:id="rId6"/>
    <sheet name="թիվ 2 մեդ  93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93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93-Ա" sheetId="42" r:id="rId22"/>
    <sheet name="Խաչաղբյուրի նախակրթարան 35-Ա" sheetId="43" r:id="rId23"/>
  </sheets>
  <definedNames>
    <definedName name="_xlnm.Print_Area" localSheetId="4">'  թիվ 2 մանկապարտեզ  35-Ա '!$A$1:$F$35</definedName>
    <definedName name="_xlnm.Print_Area" localSheetId="7">' թիվ 3 մանկապարտեզ   35-Ա '!$A$1:$I$17</definedName>
    <definedName name="_xlnm.Print_Area" localSheetId="21">' Ծովակի մշակույթի պալատ 93-Ա'!$A$1:$G$46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93-Ա'!$A$1:$I$47</definedName>
    <definedName name="_xlnm.Print_Area" localSheetId="1">'թիվ 1 մարզադպրոց  35-Ա '!$A$1:$F$31</definedName>
    <definedName name="_xlnm.Print_Area" localSheetId="5">'թիվ 1 ՄԵԴ 93-Ա'!$A$1:$H$37</definedName>
    <definedName name="_xlnm.Print_Area" localSheetId="6">'թիվ 2 մեդ  93-Ա '!$A$1:$H$33</definedName>
    <definedName name="_xlnm.Print_Area" localSheetId="16">'Լուսակունքի մանկապարտեզ 62-Ա '!$A$1:$G$47</definedName>
    <definedName name="_xlnm.Print_Area" localSheetId="22">'Խաչաղբյուրի նախակրթարան 35-Ա'!$A$1:$G$39</definedName>
    <definedName name="_xlnm.Print_Area" localSheetId="18">'Ծովակի մանկապարտեզ 47-Ա'!$A$1:$G$51</definedName>
    <definedName name="_xlnm.Print_Area" localSheetId="19">'Կարճաղբյուրի մանկապարտեզ 62-Ա '!$A$1:$G$52</definedName>
    <definedName name="_xlnm.Print_Area" localSheetId="0">'կոմունալ տնտեսություն  93-Ա'!$A$1:$G$61</definedName>
    <definedName name="_xlnm.Print_Area" localSheetId="14">'Մ.Մասրիկի մանկապարտեզ  62-Ա '!$A$1:$G$62</definedName>
    <definedName name="_xlnm.Print_Area" localSheetId="11">'մշակույթի պալատ  93-Ա'!$A$1:$F$51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35-Ա'!$A$1:$G$38</definedName>
  </definedNames>
  <calcPr calcId="162913"/>
</workbook>
</file>

<file path=xl/calcChain.xml><?xml version="1.0" encoding="utf-8"?>
<calcChain xmlns="http://schemas.openxmlformats.org/spreadsheetml/2006/main">
  <c r="E37" i="30" l="1"/>
  <c r="C37" i="30"/>
  <c r="E29" i="6" l="1"/>
  <c r="G29" i="6" s="1"/>
  <c r="F29" i="6"/>
  <c r="E33" i="6"/>
  <c r="G33" i="6" s="1"/>
  <c r="F33" i="6"/>
  <c r="E31" i="6"/>
  <c r="G31" i="6" s="1"/>
  <c r="F31" i="6"/>
  <c r="F10" i="6"/>
  <c r="F11" i="6"/>
  <c r="F12" i="6"/>
  <c r="G12" i="6" s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2" i="6"/>
  <c r="F34" i="6"/>
  <c r="F35" i="6"/>
  <c r="F36" i="6"/>
  <c r="F37" i="6"/>
  <c r="F38" i="6"/>
  <c r="F39" i="6"/>
  <c r="F40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0" i="6"/>
  <c r="E32" i="6"/>
  <c r="E34" i="6"/>
  <c r="E35" i="6"/>
  <c r="E36" i="6"/>
  <c r="E37" i="6"/>
  <c r="E38" i="6"/>
  <c r="E39" i="6"/>
  <c r="E40" i="6"/>
  <c r="E9" i="6"/>
  <c r="D41" i="6"/>
  <c r="G23" i="6" l="1"/>
  <c r="G18" i="6"/>
  <c r="E48" i="27" l="1"/>
  <c r="E49" i="27"/>
  <c r="E50" i="27"/>
  <c r="E51" i="27"/>
  <c r="E52" i="27"/>
  <c r="E47" i="27"/>
  <c r="F52" i="27"/>
  <c r="F51" i="27"/>
  <c r="G51" i="27" s="1"/>
  <c r="F50" i="27"/>
  <c r="F49" i="27"/>
  <c r="G49" i="27" s="1"/>
  <c r="F48" i="27"/>
  <c r="G48" i="27" s="1"/>
  <c r="F47" i="27"/>
  <c r="E30" i="27"/>
  <c r="E29" i="27"/>
  <c r="E28" i="27"/>
  <c r="E27" i="27"/>
  <c r="F30" i="27"/>
  <c r="F29" i="27"/>
  <c r="F28" i="27"/>
  <c r="F27" i="27"/>
  <c r="D22" i="40"/>
  <c r="H11" i="17"/>
  <c r="E11" i="35"/>
  <c r="G21" i="40"/>
  <c r="E21" i="40"/>
  <c r="C22" i="40"/>
  <c r="F21" i="40"/>
  <c r="E13" i="37"/>
  <c r="D18" i="37"/>
  <c r="C18" i="37"/>
  <c r="F17" i="37"/>
  <c r="G17" i="37" s="1"/>
  <c r="F16" i="37"/>
  <c r="G16" i="37" s="1"/>
  <c r="E12" i="37"/>
  <c r="E11" i="37"/>
  <c r="E9" i="37"/>
  <c r="F8" i="37"/>
  <c r="G8" i="37" s="1"/>
  <c r="F8" i="30"/>
  <c r="C57" i="27"/>
  <c r="E40" i="27"/>
  <c r="G40" i="27" s="1"/>
  <c r="E44" i="27"/>
  <c r="E43" i="27"/>
  <c r="F44" i="27"/>
  <c r="F43" i="27"/>
  <c r="E22" i="27"/>
  <c r="E23" i="27"/>
  <c r="E24" i="27"/>
  <c r="E25" i="27"/>
  <c r="E26" i="27"/>
  <c r="E21" i="27"/>
  <c r="F26" i="27"/>
  <c r="F25" i="27"/>
  <c r="F24" i="27"/>
  <c r="F23" i="27"/>
  <c r="G23" i="27" s="1"/>
  <c r="F22" i="27"/>
  <c r="G22" i="27" s="1"/>
  <c r="F21" i="27"/>
  <c r="E16" i="27"/>
  <c r="E15" i="27"/>
  <c r="F16" i="27"/>
  <c r="F15" i="27"/>
  <c r="E13" i="28"/>
  <c r="G52" i="27" l="1"/>
  <c r="G25" i="27"/>
  <c r="G50" i="27"/>
  <c r="G26" i="27"/>
  <c r="G47" i="27"/>
  <c r="G15" i="27"/>
  <c r="G28" i="27"/>
  <c r="G24" i="27"/>
  <c r="G30" i="27"/>
  <c r="G27" i="27"/>
  <c r="G29" i="27"/>
  <c r="G44" i="27"/>
  <c r="G43" i="27"/>
  <c r="G21" i="27"/>
  <c r="G16" i="27"/>
  <c r="F20" i="40"/>
  <c r="G20" i="40" s="1"/>
  <c r="C24" i="23"/>
  <c r="D22" i="39"/>
  <c r="E21" i="39"/>
  <c r="G21" i="39" s="1"/>
  <c r="C22" i="39"/>
  <c r="F21" i="39"/>
  <c r="F14" i="37"/>
  <c r="G14" i="37" s="1"/>
  <c r="G24" i="23" l="1"/>
  <c r="F24" i="23"/>
  <c r="H23" i="23"/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F9" i="28"/>
  <c r="G9" i="28" s="1"/>
  <c r="F10" i="28"/>
  <c r="G10" i="28" s="1"/>
  <c r="F11" i="28"/>
  <c r="G11" i="28" s="1"/>
  <c r="F12" i="28"/>
  <c r="G12" i="28" s="1"/>
  <c r="F13" i="28"/>
  <c r="G13" i="28" s="1"/>
  <c r="F14" i="28"/>
  <c r="G14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8" i="28"/>
  <c r="E8" i="28"/>
  <c r="E9" i="24"/>
  <c r="F9" i="24"/>
  <c r="G9" i="24" s="1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F8" i="24"/>
  <c r="E8" i="24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F7" i="42"/>
  <c r="E7" i="42"/>
  <c r="D17" i="42"/>
  <c r="D17" i="41"/>
  <c r="F8" i="41"/>
  <c r="F9" i="41"/>
  <c r="F10" i="41"/>
  <c r="G10" i="41" s="1"/>
  <c r="F11" i="41"/>
  <c r="G11" i="41" s="1"/>
  <c r="F12" i="41"/>
  <c r="E8" i="41"/>
  <c r="E9" i="41"/>
  <c r="E12" i="41"/>
  <c r="F7" i="41"/>
  <c r="E7" i="41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E8" i="40"/>
  <c r="E9" i="40"/>
  <c r="G9" i="40" s="1"/>
  <c r="E10" i="40"/>
  <c r="G10" i="40" s="1"/>
  <c r="E11" i="40"/>
  <c r="G11" i="40" s="1"/>
  <c r="E12" i="40"/>
  <c r="E13" i="40"/>
  <c r="G13" i="40" s="1"/>
  <c r="E14" i="40"/>
  <c r="G14" i="40" s="1"/>
  <c r="E17" i="40"/>
  <c r="E19" i="40"/>
  <c r="F7" i="40"/>
  <c r="E7" i="40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G11" i="39" s="1"/>
  <c r="E12" i="39"/>
  <c r="E13" i="39"/>
  <c r="E14" i="39"/>
  <c r="E15" i="39"/>
  <c r="E16" i="39"/>
  <c r="E17" i="39"/>
  <c r="E18" i="39"/>
  <c r="E19" i="39"/>
  <c r="G19" i="39" s="1"/>
  <c r="E20" i="39"/>
  <c r="F7" i="39"/>
  <c r="E7" i="39"/>
  <c r="F8" i="38"/>
  <c r="F9" i="38"/>
  <c r="G9" i="38" s="1"/>
  <c r="F10" i="38"/>
  <c r="F11" i="38"/>
  <c r="F12" i="38"/>
  <c r="F13" i="38"/>
  <c r="F14" i="38"/>
  <c r="F15" i="38"/>
  <c r="F16" i="38"/>
  <c r="G16" i="38" s="1"/>
  <c r="E8" i="38"/>
  <c r="G8" i="38" s="1"/>
  <c r="E10" i="38"/>
  <c r="E11" i="38"/>
  <c r="E12" i="38"/>
  <c r="G12" i="38" s="1"/>
  <c r="E13" i="38"/>
  <c r="E14" i="38"/>
  <c r="E15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E10" i="37"/>
  <c r="E15" i="37"/>
  <c r="F7" i="37"/>
  <c r="E7" i="37"/>
  <c r="D33" i="36"/>
  <c r="C33" i="36"/>
  <c r="F8" i="36"/>
  <c r="F9" i="36"/>
  <c r="F10" i="36"/>
  <c r="G10" i="36" s="1"/>
  <c r="F11" i="36"/>
  <c r="G11" i="36" s="1"/>
  <c r="F12" i="36"/>
  <c r="F13" i="36"/>
  <c r="G13" i="36" s="1"/>
  <c r="F14" i="36"/>
  <c r="G14" i="36" s="1"/>
  <c r="F15" i="36"/>
  <c r="G15" i="36" s="1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2" i="36"/>
  <c r="E16" i="36"/>
  <c r="G16" i="36" s="1"/>
  <c r="E17" i="36"/>
  <c r="F7" i="36"/>
  <c r="E7" i="36"/>
  <c r="D33" i="35"/>
  <c r="C33" i="35"/>
  <c r="F8" i="35"/>
  <c r="G8" i="35" s="1"/>
  <c r="F9" i="35"/>
  <c r="F10" i="35"/>
  <c r="F11" i="35"/>
  <c r="F12" i="35"/>
  <c r="F13" i="35"/>
  <c r="F14" i="35"/>
  <c r="G14" i="35" s="1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1" i="35"/>
  <c r="G12" i="35"/>
  <c r="G13" i="35"/>
  <c r="G15" i="35"/>
  <c r="G16" i="35"/>
  <c r="G17" i="35"/>
  <c r="G18" i="35"/>
  <c r="G19" i="35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E27" i="35"/>
  <c r="G27" i="35" s="1"/>
  <c r="E28" i="35"/>
  <c r="G28" i="35" s="1"/>
  <c r="E29" i="35"/>
  <c r="G29" i="35" s="1"/>
  <c r="E30" i="35"/>
  <c r="G30" i="35" s="1"/>
  <c r="E31" i="35"/>
  <c r="G31" i="35" s="1"/>
  <c r="E32" i="35"/>
  <c r="G32" i="35" s="1"/>
  <c r="F7" i="35"/>
  <c r="E7" i="35"/>
  <c r="D17" i="34"/>
  <c r="F8" i="34"/>
  <c r="F9" i="34"/>
  <c r="F10" i="34"/>
  <c r="F11" i="34"/>
  <c r="F12" i="34"/>
  <c r="E8" i="34"/>
  <c r="E9" i="34"/>
  <c r="E10" i="34"/>
  <c r="E11" i="34"/>
  <c r="E12" i="34"/>
  <c r="G12" i="34" s="1"/>
  <c r="F7" i="34"/>
  <c r="E7" i="34"/>
  <c r="D17" i="31"/>
  <c r="F8" i="31"/>
  <c r="F9" i="31"/>
  <c r="G9" i="31" s="1"/>
  <c r="F10" i="31"/>
  <c r="G10" i="31" s="1"/>
  <c r="F11" i="31"/>
  <c r="F12" i="31"/>
  <c r="F13" i="31"/>
  <c r="E8" i="31"/>
  <c r="E11" i="31"/>
  <c r="G11" i="31" s="1"/>
  <c r="E12" i="31"/>
  <c r="G12" i="31" s="1"/>
  <c r="E13" i="31"/>
  <c r="G13" i="31" s="1"/>
  <c r="F7" i="31"/>
  <c r="E7" i="31"/>
  <c r="F8" i="27"/>
  <c r="F9" i="27"/>
  <c r="F10" i="27"/>
  <c r="F11" i="27"/>
  <c r="F12" i="27"/>
  <c r="F13" i="27"/>
  <c r="F14" i="27"/>
  <c r="F17" i="27"/>
  <c r="F18" i="27"/>
  <c r="F19" i="27"/>
  <c r="F20" i="27"/>
  <c r="F31" i="27"/>
  <c r="F32" i="27"/>
  <c r="F33" i="27"/>
  <c r="F34" i="27"/>
  <c r="F38" i="27"/>
  <c r="F39" i="27"/>
  <c r="F41" i="27"/>
  <c r="F42" i="27"/>
  <c r="F46" i="27"/>
  <c r="F53" i="27"/>
  <c r="F54" i="27"/>
  <c r="F55" i="27"/>
  <c r="E8" i="27"/>
  <c r="E9" i="27"/>
  <c r="E10" i="27"/>
  <c r="E11" i="27"/>
  <c r="E12" i="27"/>
  <c r="E13" i="27"/>
  <c r="E14" i="27"/>
  <c r="E17" i="27"/>
  <c r="E18" i="27"/>
  <c r="E19" i="27"/>
  <c r="E20" i="27"/>
  <c r="E31" i="27"/>
  <c r="E32" i="27"/>
  <c r="E33" i="27"/>
  <c r="E34" i="27"/>
  <c r="E36" i="27"/>
  <c r="E38" i="27"/>
  <c r="E39" i="27"/>
  <c r="E41" i="27"/>
  <c r="E42" i="27"/>
  <c r="E45" i="27"/>
  <c r="E46" i="27"/>
  <c r="E53" i="27"/>
  <c r="E54" i="27"/>
  <c r="E55" i="27"/>
  <c r="F7" i="27"/>
  <c r="E7" i="27"/>
  <c r="C17" i="42"/>
  <c r="C17" i="41"/>
  <c r="C17" i="38"/>
  <c r="C17" i="34"/>
  <c r="G12" i="40" l="1"/>
  <c r="G7" i="34"/>
  <c r="G8" i="24"/>
  <c r="G10" i="34"/>
  <c r="G8" i="42"/>
  <c r="G16" i="24"/>
  <c r="G26" i="35"/>
  <c r="F17" i="38"/>
  <c r="G15" i="39"/>
  <c r="G11" i="34"/>
  <c r="G17" i="40"/>
  <c r="G27" i="24"/>
  <c r="G25" i="24"/>
  <c r="G21" i="24"/>
  <c r="G19" i="24"/>
  <c r="G17" i="24"/>
  <c r="G8" i="40"/>
  <c r="E22" i="40"/>
  <c r="F18" i="37"/>
  <c r="G20" i="39"/>
  <c r="G16" i="39"/>
  <c r="G12" i="39"/>
  <c r="G8" i="39"/>
  <c r="F22" i="40"/>
  <c r="G12" i="41"/>
  <c r="G22" i="24"/>
  <c r="G14" i="24"/>
  <c r="G12" i="24"/>
  <c r="G10" i="24"/>
  <c r="E17" i="34"/>
  <c r="G7" i="37"/>
  <c r="E18" i="37"/>
  <c r="G8" i="31"/>
  <c r="G17" i="36"/>
  <c r="G9" i="36"/>
  <c r="G25" i="36"/>
  <c r="G21" i="36"/>
  <c r="G9" i="34"/>
  <c r="G13" i="38"/>
  <c r="G19" i="40"/>
  <c r="G15" i="24"/>
  <c r="G8" i="28"/>
  <c r="E57" i="27"/>
  <c r="F57" i="27"/>
  <c r="G8" i="34"/>
  <c r="G30" i="36"/>
  <c r="G26" i="36"/>
  <c r="G7" i="40"/>
  <c r="G8" i="41"/>
  <c r="G18" i="24"/>
  <c r="G13" i="24"/>
  <c r="F33" i="36"/>
  <c r="G7" i="39"/>
  <c r="E22" i="39"/>
  <c r="F17" i="42"/>
  <c r="F33" i="35"/>
  <c r="G7" i="36"/>
  <c r="G15" i="37"/>
  <c r="G10" i="37"/>
  <c r="G14" i="38"/>
  <c r="G10" i="38"/>
  <c r="F22" i="39"/>
  <c r="G17" i="39"/>
  <c r="G13" i="39"/>
  <c r="G9" i="39"/>
  <c r="G18" i="39"/>
  <c r="G14" i="39"/>
  <c r="G10" i="39"/>
  <c r="G24" i="24"/>
  <c r="G11" i="24"/>
  <c r="G7" i="38"/>
  <c r="E17" i="38"/>
  <c r="F17" i="41"/>
  <c r="G9" i="41"/>
  <c r="E17" i="41"/>
  <c r="G20" i="24"/>
  <c r="F17" i="34"/>
  <c r="G7" i="41"/>
  <c r="E17" i="42"/>
  <c r="G7" i="42"/>
  <c r="G17" i="42" s="1"/>
  <c r="G26" i="24"/>
  <c r="G28" i="36"/>
  <c r="G24" i="36"/>
  <c r="G20" i="36"/>
  <c r="E33" i="36"/>
  <c r="G7" i="31"/>
  <c r="G7" i="35"/>
  <c r="G31" i="36"/>
  <c r="G23" i="36"/>
  <c r="G19" i="36"/>
  <c r="G15" i="38"/>
  <c r="G11" i="38"/>
  <c r="G28" i="24"/>
  <c r="G23" i="24"/>
  <c r="G7" i="43"/>
  <c r="G10" i="43" s="1"/>
  <c r="G29" i="36"/>
  <c r="G27" i="36"/>
  <c r="G22" i="36"/>
  <c r="G18" i="36"/>
  <c r="E33" i="35"/>
  <c r="G7" i="27"/>
  <c r="G33" i="35" l="1"/>
  <c r="G22" i="40"/>
  <c r="G18" i="37"/>
  <c r="G17" i="38"/>
  <c r="G17" i="41"/>
  <c r="G17" i="34"/>
  <c r="G33" i="36"/>
  <c r="G22" i="39"/>
  <c r="H22" i="23"/>
  <c r="H20" i="15"/>
  <c r="H26" i="15"/>
  <c r="G9" i="17"/>
  <c r="G10" i="17"/>
  <c r="I10" i="17" s="1"/>
  <c r="F29" i="24"/>
  <c r="E29" i="24"/>
  <c r="C29" i="24"/>
  <c r="I16" i="29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6" i="30"/>
  <c r="F27" i="30"/>
  <c r="F28" i="30"/>
  <c r="F29" i="30"/>
  <c r="F30" i="30"/>
  <c r="F31" i="30"/>
  <c r="F32" i="30"/>
  <c r="F33" i="30"/>
  <c r="F34" i="30"/>
  <c r="F35" i="30"/>
  <c r="F7" i="30"/>
  <c r="D25" i="30"/>
  <c r="F25" i="30" s="1"/>
  <c r="D24" i="30"/>
  <c r="D37" i="30" s="1"/>
  <c r="G16" i="25"/>
  <c r="E17" i="29"/>
  <c r="F17" i="29"/>
  <c r="G17" i="29"/>
  <c r="E17" i="31"/>
  <c r="F17" i="31"/>
  <c r="G17" i="31"/>
  <c r="C17" i="31"/>
  <c r="E41" i="6"/>
  <c r="F41" i="6"/>
  <c r="C41" i="6"/>
  <c r="G40" i="6"/>
  <c r="E23" i="3"/>
  <c r="F22" i="3"/>
  <c r="D23" i="3"/>
  <c r="C23" i="3"/>
  <c r="F37" i="30" l="1"/>
  <c r="F24" i="30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G13" i="6"/>
  <c r="G32" i="6"/>
  <c r="F12" i="7" l="1"/>
  <c r="H25" i="23" l="1"/>
  <c r="H15" i="29" l="1"/>
  <c r="H17" i="29" s="1"/>
  <c r="D15" i="29"/>
  <c r="D17" i="29" s="1"/>
  <c r="C15" i="29"/>
  <c r="G27" i="15"/>
  <c r="E27" i="15"/>
  <c r="G26" i="23"/>
  <c r="F26" i="23"/>
  <c r="F32" i="25"/>
  <c r="D32" i="25"/>
  <c r="F22" i="28"/>
  <c r="E22" i="28"/>
  <c r="C22" i="28"/>
  <c r="F11" i="17"/>
  <c r="E11" i="1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G22" i="28" l="1"/>
  <c r="I15" i="29"/>
  <c r="I17" i="29" s="1"/>
  <c r="G55" i="27"/>
  <c r="G54" i="27"/>
  <c r="G53" i="27"/>
  <c r="G46" i="27"/>
  <c r="G45" i="27"/>
  <c r="G42" i="27"/>
  <c r="G41" i="27"/>
  <c r="G39" i="27"/>
  <c r="G38" i="27"/>
  <c r="G36" i="27"/>
  <c r="G34" i="27"/>
  <c r="G33" i="27"/>
  <c r="G32" i="27"/>
  <c r="G31" i="27"/>
  <c r="G20" i="27"/>
  <c r="G19" i="27"/>
  <c r="G18" i="27"/>
  <c r="G17" i="27"/>
  <c r="G14" i="27"/>
  <c r="G13" i="27"/>
  <c r="G12" i="27"/>
  <c r="G11" i="27"/>
  <c r="G10" i="27"/>
  <c r="G9" i="27"/>
  <c r="G8" i="27"/>
  <c r="G57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G9" i="6" l="1"/>
  <c r="G10" i="6"/>
  <c r="G11" i="6"/>
  <c r="G14" i="6"/>
  <c r="G15" i="6"/>
  <c r="G16" i="6"/>
  <c r="G17" i="6"/>
  <c r="G19" i="6"/>
  <c r="G20" i="6"/>
  <c r="G21" i="6"/>
  <c r="G22" i="6"/>
  <c r="G24" i="6"/>
  <c r="G25" i="6"/>
  <c r="G26" i="6"/>
  <c r="G27" i="6"/>
  <c r="G28" i="6"/>
  <c r="G30" i="6"/>
  <c r="G34" i="6"/>
  <c r="G35" i="6"/>
  <c r="G36" i="6"/>
  <c r="G37" i="6"/>
  <c r="G38" i="6"/>
  <c r="G39" i="6"/>
  <c r="G41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<sst xmlns="http://schemas.openxmlformats.org/spreadsheetml/2006/main" count="814" uniqueCount="239">
  <si>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</si>
  <si>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</si>
  <si>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</si>
  <si>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</si>
  <si>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</si>
  <si>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</si>
  <si>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</si>
  <si>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</si>
  <si>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</si>
  <si>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</si>
  <si>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</si>
  <si>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</si>
  <si>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</si>
  <si>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</si>
  <si>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</si>
  <si>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</si>
  <si>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</si>
  <si>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</si>
  <si>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</si>
  <si>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</si>
  <si>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</si>
  <si>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</si>
  <si>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</si>
  <si>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</si>
  <si>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</si>
  <si>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</si>
  <si>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</si>
  <si>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</si>
  <si>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</si>
  <si>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</si>
  <si>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</si>
  <si>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</si>
  <si>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</si>
  <si>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</si>
  <si>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</si>
  <si>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</si>
  <si>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</si>
  <si>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</si>
  <si>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</si>
  <si>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</si>
  <si>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</si>
  <si>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</si>
  <si>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</si>
  <si>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</si>
  <si>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</si>
  <si>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</si>
  <si>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</si>
  <si>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</si>
  <si>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</si>
  <si>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</si>
  <si>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</si>
  <si>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</si>
  <si>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</si>
  <si>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</si>
  <si>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</si>
  <si>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</si>
  <si>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</si>
  <si>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</si>
  <si>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</si>
  <si>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</si>
  <si>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</si>
  <si>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</si>
  <si>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</si>
  <si>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</si>
  <si>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</si>
  <si>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</si>
  <si>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</si>
  <si>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</si>
  <si>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</si>
  <si>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</si>
  <si>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</si>
  <si>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</si>
  <si>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</si>
  <si>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</si>
  <si>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</si>
  <si>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</si>
  <si>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</si>
  <si>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</si>
  <si>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</si>
  <si>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</si>
  <si>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</si>
  <si>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</si>
  <si>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</si>
  <si>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</si>
  <si>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</si>
  <si>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</si>
  <si>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</si>
  <si>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</si>
  <si>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</si>
  <si>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</si>
  <si>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</si>
  <si>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</si>
  <si>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</si>
  <si>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</si>
  <si>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</si>
  <si>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</si>
  <si>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</si>
  <si>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</si>
  <si>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</si>
  <si>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</si>
  <si>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</si>
  <si>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</si>
  <si>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</si>
  <si>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</si>
  <si>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</si>
  <si>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</si>
  <si>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</si>
  <si>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</si>
  <si>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</si>
  <si>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</si>
  <si>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</si>
  <si>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</si>
  <si>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</si>
  <si>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</si>
  <si>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</si>
  <si>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</si>
  <si>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</si>
  <si>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</si>
  <si>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</si>
  <si>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</si>
  <si>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</si>
  <si>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</si>
  <si>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</si>
  <si>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</si>
  <si>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</si>
  <si>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</si>
  <si>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</si>
  <si>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</si>
  <si>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</si>
  <si>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</si>
  <si>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</si>
  <si>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</si>
  <si>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</si>
  <si>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</si>
  <si>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</si>
  <si>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</si>
  <si>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</si>
  <si>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</si>
  <si>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</si>
  <si>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</si>
  <si>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</si>
  <si>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</si>
  <si>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</si>
  <si>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</si>
  <si>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</si>
  <si>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</si>
  <si>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</si>
  <si>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</si>
  <si>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</si>
  <si>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</si>
  <si>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</si>
  <si>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</si>
  <si>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</si>
  <si>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</si>
  <si>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</si>
  <si>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</si>
  <si>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</si>
  <si>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</si>
  <si>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</si>
  <si>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</si>
  <si>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</si>
  <si>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</si>
  <si>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</si>
  <si>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</si>
  <si>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</si>
  <si>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</si>
  <si>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</si>
  <si>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</si>
  <si>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</si>
  <si>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</si>
  <si>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</si>
  <si>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</si>
  <si>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</si>
  <si>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</si>
  <si>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</si>
  <si>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</si>
  <si>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</si>
  <si>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</si>
  <si>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</si>
  <si>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</si>
  <si>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</si>
  <si>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</si>
  <si>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</si>
  <si>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</si>
  <si>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</si>
  <si>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</si>
  <si>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</si>
  <si>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</si>
  <si>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</si>
  <si>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</si>
  <si>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</si>
  <si>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</si>
  <si>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</si>
  <si>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</si>
  <si>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</si>
  <si>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</si>
  <si>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</si>
  <si>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</si>
  <si>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</si>
  <si>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</si>
  <si>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</si>
  <si>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</si>
  <si>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</si>
  <si>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</si>
  <si>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</si>
  <si>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</si>
  <si>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</si>
  <si>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</si>
  <si>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</si>
  <si>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                                                             Վարդենիսի Ռ Եսայանի Քաղաքային մարզադպրոց ՀՈԱԿ</t>
  </si>
  <si>
    <t>20․05․2022թ․ N  47-Ա որոշման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</si>
  <si>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</si>
  <si>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</si>
  <si>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</si>
  <si>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</si>
  <si>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</si>
  <si>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</si>
  <si>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</si>
  <si>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</si>
  <si>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</si>
  <si>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</si>
  <si>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</si>
  <si>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</si>
  <si>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</si>
  <si>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</si>
  <si>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>27․06․2022թ․ N  62-Ա որոշման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</si>
  <si>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</si>
  <si>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</si>
  <si>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</si>
  <si>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</si>
  <si>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</si>
  <si>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</si>
  <si>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</si>
  <si>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</si>
  <si>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</si>
  <si>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</si>
  <si>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26․10․2022թ․ N  93-Ա որոշման</t>
  </si>
  <si>
    <t>26․10․2022թ․ N 93-Ա որոշման</t>
  </si>
  <si>
    <t>26․10․2022թ․ N 93 -Ա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</si>
</sst>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4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3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0" fillId="0" borderId="7" xfId="0" applyFont="1" applyBorder="1"/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4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4" fillId="0" borderId="0" xfId="0" applyFont="1"/>
    <xf numFmtId="0" fontId="17" fillId="0" borderId="3" xfId="2" applyFont="1" applyBorder="1" applyAlignment="1"/>
    <xf numFmtId="0" fontId="35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6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8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0" fillId="0" borderId="0" xfId="0" applyAlignment="1">
      <alignment horizontal="center"/>
    </xf>
    <xf numFmtId="1" fontId="38" fillId="2" borderId="2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8" fillId="0" borderId="29" xfId="0" applyFont="1" applyBorder="1" applyAlignment="1">
      <alignment horizontal="lef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8" fillId="0" borderId="7" xfId="0" applyFont="1" applyBorder="1"/>
    <xf numFmtId="0" fontId="8" fillId="0" borderId="4" xfId="0" applyFont="1" applyBorder="1"/>
    <xf numFmtId="0" fontId="38" fillId="0" borderId="10" xfId="0" applyFont="1" applyBorder="1" applyAlignment="1">
      <alignment horizontal="center"/>
    </xf>
    <xf numFmtId="1" fontId="15" fillId="0" borderId="4" xfId="0" applyNumberFormat="1" applyFont="1" applyBorder="1"/>
    <xf numFmtId="1" fontId="15" fillId="0" borderId="3" xfId="0" applyNumberFormat="1" applyFont="1" applyBorder="1"/>
    <xf numFmtId="0" fontId="15" fillId="0" borderId="2" xfId="0" applyFont="1" applyBorder="1" applyAlignment="1">
      <alignment horizontal="center"/>
    </xf>
    <xf numFmtId="0" fontId="38" fillId="0" borderId="2" xfId="0" applyFont="1" applyBorder="1" applyAlignment="1"/>
    <xf numFmtId="0" fontId="15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 wrapText="1"/>
    </xf>
    <xf numFmtId="0" fontId="38" fillId="0" borderId="2" xfId="0" applyFont="1" applyBorder="1" applyAlignment="1">
      <alignment horizontal="right"/>
    </xf>
    <xf numFmtId="0" fontId="38" fillId="0" borderId="2" xfId="0" applyFont="1" applyBorder="1"/>
    <xf numFmtId="0" fontId="15" fillId="0" borderId="2" xfId="0" applyFont="1" applyBorder="1" applyAlignment="1"/>
    <xf numFmtId="0" fontId="39" fillId="0" borderId="0" xfId="0" applyFont="1"/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7" zoomScaleNormal="100" workbookViewId="0">
      <selection activeCell="D36" sqref="D36"/>
    </sheetView>
  </sheetViews>
  <sheetFormatPr defaultRowHeight="15"/>
  <cols>
    <col min="1" max="1" width="4.85546875" customWidth="1"/>
    <col min="2" max="2" width="26.28515625" style="79" customWidth="1"/>
    <col min="3" max="3" width="11.28515625" style="5" customWidth="1"/>
    <col min="4" max="4" width="13.7109375" style="192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57"/>
      <c r="B1" s="57"/>
      <c r="C1" s="68" t="s">
        <v>60</v>
      </c>
      <c r="D1" s="68"/>
      <c r="E1" s="23"/>
      <c r="F1" s="271" t="s">
        <v>63</v>
      </c>
      <c r="G1" s="271"/>
      <c r="H1" s="94"/>
    </row>
    <row r="2" spans="1:10" s="37" customFormat="1" ht="18.75" customHeight="1">
      <c r="A2" s="39"/>
      <c r="B2" s="89"/>
      <c r="C2" s="86"/>
      <c r="D2" s="86"/>
      <c r="E2" s="39"/>
      <c r="F2" s="272" t="s">
        <v>93</v>
      </c>
      <c r="G2" s="272"/>
      <c r="H2" s="39"/>
    </row>
    <row r="3" spans="1:10" s="37" customFormat="1" ht="14.25" customHeight="1">
      <c r="A3" s="87"/>
      <c r="B3" s="88"/>
      <c r="C3" s="15"/>
      <c r="D3" s="15"/>
      <c r="E3" s="75"/>
      <c r="F3" s="273" t="s">
        <v>236</v>
      </c>
      <c r="G3" s="273"/>
      <c r="H3" s="60"/>
    </row>
    <row r="4" spans="1:10" s="2" customFormat="1" ht="14.25" customHeight="1">
      <c r="A4" s="11"/>
      <c r="B4" s="274" t="s">
        <v>17</v>
      </c>
      <c r="C4" s="274"/>
      <c r="D4" s="274"/>
      <c r="E4" s="274"/>
      <c r="F4" s="274"/>
      <c r="G4" s="274"/>
      <c r="H4" s="11"/>
      <c r="I4" s="11"/>
      <c r="J4" s="11"/>
    </row>
    <row r="5" spans="1:10" s="2" customFormat="1" ht="16.5" thickBot="1">
      <c r="A5" s="11"/>
      <c r="B5" s="275" t="s">
        <v>78</v>
      </c>
      <c r="C5" s="275"/>
      <c r="D5" s="275"/>
      <c r="E5" s="275"/>
      <c r="F5" s="275"/>
      <c r="G5" s="275"/>
      <c r="H5" s="11"/>
      <c r="I5" s="11"/>
      <c r="J5" s="11"/>
    </row>
    <row r="6" spans="1:10" s="21" customFormat="1" ht="120" customHeight="1" thickBot="1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153</v>
      </c>
      <c r="F6" s="76" t="s">
        <v>21</v>
      </c>
      <c r="G6" s="76" t="s">
        <v>6</v>
      </c>
      <c r="H6" s="9"/>
      <c r="I6" s="9"/>
      <c r="J6" s="9"/>
    </row>
    <row r="7" spans="1:10" s="11" customFormat="1" ht="15.75">
      <c r="A7" s="77">
        <v>1</v>
      </c>
      <c r="B7" s="69" t="s">
        <v>121</v>
      </c>
      <c r="C7" s="70">
        <v>1</v>
      </c>
      <c r="D7" s="70">
        <v>250000</v>
      </c>
      <c r="E7" s="71">
        <f>D7*C7</f>
        <v>250000</v>
      </c>
      <c r="F7" s="69">
        <f>8000*C7</f>
        <v>8000</v>
      </c>
      <c r="G7" s="78">
        <f>E7+F7</f>
        <v>258000</v>
      </c>
      <c r="H7" s="128" t="s">
        <v>67</v>
      </c>
    </row>
    <row r="8" spans="1:10" s="27" customFormat="1" ht="15.75">
      <c r="A8" s="329">
        <v>2</v>
      </c>
      <c r="B8" s="69" t="s">
        <v>56</v>
      </c>
      <c r="C8" s="70">
        <v>1</v>
      </c>
      <c r="D8" s="70">
        <v>190000</v>
      </c>
      <c r="E8" s="71">
        <f t="shared" ref="E8:E55" si="0">D8*C8</f>
        <v>190000</v>
      </c>
      <c r="F8" s="69">
        <f t="shared" ref="F8:F55" si="1">8000*C8</f>
        <v>8000</v>
      </c>
      <c r="G8" s="330">
        <f t="shared" ref="G8:G55" si="2">+F8+E8</f>
        <v>198000</v>
      </c>
    </row>
    <row r="9" spans="1:10" s="11" customFormat="1" ht="15.75">
      <c r="A9" s="77">
        <v>3</v>
      </c>
      <c r="B9" s="69" t="s">
        <v>57</v>
      </c>
      <c r="C9" s="70">
        <v>1</v>
      </c>
      <c r="D9" s="70">
        <v>175000</v>
      </c>
      <c r="E9" s="71">
        <f t="shared" si="0"/>
        <v>175000</v>
      </c>
      <c r="F9" s="69">
        <f t="shared" si="1"/>
        <v>8000</v>
      </c>
      <c r="G9" s="78">
        <f t="shared" si="2"/>
        <v>183000</v>
      </c>
    </row>
    <row r="10" spans="1:10" s="11" customFormat="1" ht="31.5">
      <c r="A10" s="77">
        <v>4</v>
      </c>
      <c r="B10" s="194" t="s">
        <v>154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75">
      <c r="A11" s="77">
        <v>5</v>
      </c>
      <c r="B11" s="69" t="s">
        <v>155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7.25">
      <c r="A12" s="77">
        <v>6</v>
      </c>
      <c r="B12" s="194" t="s">
        <v>156</v>
      </c>
      <c r="C12" s="70">
        <v>1</v>
      </c>
      <c r="D12" s="70">
        <v>162000</v>
      </c>
      <c r="E12" s="71">
        <f t="shared" si="0"/>
        <v>162000</v>
      </c>
      <c r="F12" s="69">
        <f t="shared" si="1"/>
        <v>8000</v>
      </c>
      <c r="G12" s="78">
        <f>+F12+E12</f>
        <v>170000</v>
      </c>
    </row>
    <row r="13" spans="1:10" s="11" customFormat="1" ht="15.75">
      <c r="A13" s="77">
        <v>7</v>
      </c>
      <c r="B13" s="69" t="s">
        <v>13</v>
      </c>
      <c r="C13" s="70">
        <v>1</v>
      </c>
      <c r="D13" s="70">
        <v>120000</v>
      </c>
      <c r="E13" s="71">
        <f t="shared" si="0"/>
        <v>120000</v>
      </c>
      <c r="F13" s="69">
        <f t="shared" si="1"/>
        <v>8000</v>
      </c>
      <c r="G13" s="78">
        <f t="shared" si="2"/>
        <v>128000</v>
      </c>
    </row>
    <row r="14" spans="1:10" s="11" customFormat="1" ht="15.75">
      <c r="A14" s="77">
        <v>8</v>
      </c>
      <c r="B14" s="69" t="s">
        <v>13</v>
      </c>
      <c r="C14" s="70">
        <v>1</v>
      </c>
      <c r="D14" s="70">
        <v>115000</v>
      </c>
      <c r="E14" s="71">
        <f t="shared" si="0"/>
        <v>115000</v>
      </c>
      <c r="F14" s="69">
        <f t="shared" si="1"/>
        <v>8000</v>
      </c>
      <c r="G14" s="78">
        <f t="shared" si="2"/>
        <v>123000</v>
      </c>
    </row>
    <row r="15" spans="1:10" s="11" customFormat="1" ht="15.75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75">
      <c r="A16" s="77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75">
      <c r="A17" s="77">
        <v>11</v>
      </c>
      <c r="B17" s="69" t="s">
        <v>157</v>
      </c>
      <c r="C17" s="70">
        <v>1</v>
      </c>
      <c r="D17" s="70">
        <v>100000</v>
      </c>
      <c r="E17" s="71">
        <f t="shared" si="0"/>
        <v>100000</v>
      </c>
      <c r="F17" s="69">
        <f t="shared" si="1"/>
        <v>8000</v>
      </c>
      <c r="G17" s="78">
        <f t="shared" si="2"/>
        <v>108000</v>
      </c>
    </row>
    <row r="18" spans="1:12" s="11" customFormat="1" ht="15.75">
      <c r="A18" s="77">
        <v>12</v>
      </c>
      <c r="B18" s="69" t="s">
        <v>158</v>
      </c>
      <c r="C18" s="70">
        <v>1</v>
      </c>
      <c r="D18" s="70">
        <v>142000</v>
      </c>
      <c r="E18" s="71">
        <f t="shared" si="0"/>
        <v>142000</v>
      </c>
      <c r="F18" s="69">
        <f t="shared" si="1"/>
        <v>8000</v>
      </c>
      <c r="G18" s="78">
        <f t="shared" si="2"/>
        <v>150000</v>
      </c>
    </row>
    <row r="19" spans="1:12" s="11" customFormat="1" ht="15.75">
      <c r="A19" s="77">
        <v>13</v>
      </c>
      <c r="B19" s="69" t="s">
        <v>99</v>
      </c>
      <c r="C19" s="70">
        <v>3</v>
      </c>
      <c r="D19" s="70">
        <v>122000</v>
      </c>
      <c r="E19" s="71">
        <f t="shared" si="0"/>
        <v>366000</v>
      </c>
      <c r="F19" s="69">
        <f t="shared" si="1"/>
        <v>24000</v>
      </c>
      <c r="G19" s="78">
        <f t="shared" si="2"/>
        <v>390000</v>
      </c>
      <c r="L19" s="11" t="s">
        <v>67</v>
      </c>
    </row>
    <row r="20" spans="1:12" s="11" customFormat="1" ht="15.75">
      <c r="A20" s="77">
        <v>14</v>
      </c>
      <c r="B20" s="69" t="s">
        <v>99</v>
      </c>
      <c r="C20" s="70">
        <v>4</v>
      </c>
      <c r="D20" s="70">
        <v>95000</v>
      </c>
      <c r="E20" s="71">
        <f t="shared" si="0"/>
        <v>380000</v>
      </c>
      <c r="F20" s="69">
        <f t="shared" si="1"/>
        <v>32000</v>
      </c>
      <c r="G20" s="78">
        <f t="shared" si="2"/>
        <v>412000</v>
      </c>
    </row>
    <row r="21" spans="1:12" s="11" customFormat="1" ht="15.75">
      <c r="A21" s="77">
        <v>15</v>
      </c>
      <c r="B21" s="69" t="s">
        <v>99</v>
      </c>
      <c r="C21" s="70">
        <v>0.5</v>
      </c>
      <c r="D21" s="70">
        <v>95000</v>
      </c>
      <c r="E21" s="71">
        <f t="shared" si="0"/>
        <v>47500</v>
      </c>
      <c r="F21" s="69">
        <f t="shared" si="1"/>
        <v>4000</v>
      </c>
      <c r="G21" s="78">
        <f t="shared" si="2"/>
        <v>51500</v>
      </c>
    </row>
    <row r="22" spans="1:12" s="11" customFormat="1" ht="15.75">
      <c r="A22" s="77">
        <v>16</v>
      </c>
      <c r="B22" s="69" t="s">
        <v>99</v>
      </c>
      <c r="C22" s="70">
        <v>0.5</v>
      </c>
      <c r="D22" s="70">
        <v>95000</v>
      </c>
      <c r="E22" s="71">
        <f t="shared" si="0"/>
        <v>47500</v>
      </c>
      <c r="F22" s="69">
        <f t="shared" si="1"/>
        <v>4000</v>
      </c>
      <c r="G22" s="78">
        <f t="shared" si="2"/>
        <v>51500</v>
      </c>
    </row>
    <row r="23" spans="1:12" s="11" customFormat="1" ht="15.75">
      <c r="A23" s="77">
        <v>17</v>
      </c>
      <c r="B23" s="69" t="s">
        <v>99</v>
      </c>
      <c r="C23" s="70">
        <v>0.5</v>
      </c>
      <c r="D23" s="70">
        <v>95000</v>
      </c>
      <c r="E23" s="71">
        <f t="shared" si="0"/>
        <v>47500</v>
      </c>
      <c r="F23" s="69">
        <f t="shared" si="1"/>
        <v>4000</v>
      </c>
      <c r="G23" s="78">
        <f t="shared" si="2"/>
        <v>51500</v>
      </c>
    </row>
    <row r="24" spans="1:12" s="11" customFormat="1" ht="15.75">
      <c r="A24" s="77">
        <v>18</v>
      </c>
      <c r="B24" s="69" t="s">
        <v>99</v>
      </c>
      <c r="C24" s="70">
        <v>0.5</v>
      </c>
      <c r="D24" s="70">
        <v>95000</v>
      </c>
      <c r="E24" s="71">
        <f t="shared" si="0"/>
        <v>47500</v>
      </c>
      <c r="F24" s="69">
        <f t="shared" si="1"/>
        <v>4000</v>
      </c>
      <c r="G24" s="78">
        <f t="shared" si="2"/>
        <v>51500</v>
      </c>
    </row>
    <row r="25" spans="1:12" s="11" customFormat="1" ht="15.75">
      <c r="A25" s="77">
        <v>19</v>
      </c>
      <c r="B25" s="69" t="s">
        <v>99</v>
      </c>
      <c r="C25" s="70">
        <v>0.5</v>
      </c>
      <c r="D25" s="70">
        <v>95000</v>
      </c>
      <c r="E25" s="71">
        <f t="shared" si="0"/>
        <v>47500</v>
      </c>
      <c r="F25" s="69">
        <f t="shared" si="1"/>
        <v>4000</v>
      </c>
      <c r="G25" s="78">
        <f t="shared" si="2"/>
        <v>51500</v>
      </c>
    </row>
    <row r="26" spans="1:12" s="11" customFormat="1" ht="15.75">
      <c r="A26" s="77">
        <v>20</v>
      </c>
      <c r="B26" s="69" t="s">
        <v>99</v>
      </c>
      <c r="C26" s="70">
        <v>0.5</v>
      </c>
      <c r="D26" s="70">
        <v>95000</v>
      </c>
      <c r="E26" s="71">
        <f t="shared" si="0"/>
        <v>47500</v>
      </c>
      <c r="F26" s="69">
        <f t="shared" si="1"/>
        <v>4000</v>
      </c>
      <c r="G26" s="78">
        <f t="shared" si="2"/>
        <v>51500</v>
      </c>
    </row>
    <row r="27" spans="1:12" s="11" customFormat="1" ht="15.75">
      <c r="A27" s="77">
        <v>21</v>
      </c>
      <c r="B27" s="69" t="s">
        <v>99</v>
      </c>
      <c r="C27" s="70">
        <v>0.5</v>
      </c>
      <c r="D27" s="70">
        <v>95000</v>
      </c>
      <c r="E27" s="71">
        <f t="shared" si="0"/>
        <v>47500</v>
      </c>
      <c r="F27" s="69">
        <f t="shared" si="1"/>
        <v>4000</v>
      </c>
      <c r="G27" s="78">
        <f t="shared" si="2"/>
        <v>51500</v>
      </c>
    </row>
    <row r="28" spans="1:12" s="11" customFormat="1" ht="15.75">
      <c r="A28" s="77">
        <v>22</v>
      </c>
      <c r="B28" s="69" t="s">
        <v>99</v>
      </c>
      <c r="C28" s="70">
        <v>0.5</v>
      </c>
      <c r="D28" s="70">
        <v>95000</v>
      </c>
      <c r="E28" s="71">
        <f t="shared" si="0"/>
        <v>47500</v>
      </c>
      <c r="F28" s="69">
        <f t="shared" si="1"/>
        <v>4000</v>
      </c>
      <c r="G28" s="78">
        <f t="shared" si="2"/>
        <v>51500</v>
      </c>
    </row>
    <row r="29" spans="1:12" s="11" customFormat="1" ht="15.75">
      <c r="A29" s="77">
        <v>23</v>
      </c>
      <c r="B29" s="69" t="s">
        <v>99</v>
      </c>
      <c r="C29" s="70">
        <v>0.5</v>
      </c>
      <c r="D29" s="70">
        <v>95000</v>
      </c>
      <c r="E29" s="71">
        <f t="shared" si="0"/>
        <v>47500</v>
      </c>
      <c r="F29" s="69">
        <f t="shared" si="1"/>
        <v>4000</v>
      </c>
      <c r="G29" s="78">
        <f t="shared" si="2"/>
        <v>51500</v>
      </c>
    </row>
    <row r="30" spans="1:12" s="11" customFormat="1" ht="15.75">
      <c r="A30" s="77">
        <v>24</v>
      </c>
      <c r="B30" s="69" t="s">
        <v>99</v>
      </c>
      <c r="C30" s="70">
        <v>0.5</v>
      </c>
      <c r="D30" s="70">
        <v>95000</v>
      </c>
      <c r="E30" s="71">
        <f t="shared" si="0"/>
        <v>47500</v>
      </c>
      <c r="F30" s="69">
        <f t="shared" si="1"/>
        <v>4000</v>
      </c>
      <c r="G30" s="78">
        <f t="shared" si="2"/>
        <v>51500</v>
      </c>
    </row>
    <row r="31" spans="1:12" s="11" customFormat="1" ht="15.75">
      <c r="A31" s="77">
        <v>25</v>
      </c>
      <c r="B31" s="69" t="s">
        <v>159</v>
      </c>
      <c r="C31" s="70">
        <v>4</v>
      </c>
      <c r="D31" s="70">
        <v>242000</v>
      </c>
      <c r="E31" s="71">
        <f t="shared" si="0"/>
        <v>968000</v>
      </c>
      <c r="F31" s="69">
        <f t="shared" si="1"/>
        <v>32000</v>
      </c>
      <c r="G31" s="78">
        <f t="shared" si="2"/>
        <v>1000000</v>
      </c>
    </row>
    <row r="32" spans="1:12" s="27" customFormat="1" ht="15.75">
      <c r="A32" s="329">
        <v>26</v>
      </c>
      <c r="B32" s="69" t="s">
        <v>160</v>
      </c>
      <c r="C32" s="70">
        <v>1</v>
      </c>
      <c r="D32" s="70">
        <v>157000</v>
      </c>
      <c r="E32" s="71">
        <f t="shared" si="0"/>
        <v>157000</v>
      </c>
      <c r="F32" s="69">
        <f t="shared" si="1"/>
        <v>8000</v>
      </c>
      <c r="G32" s="330">
        <f t="shared" si="2"/>
        <v>165000</v>
      </c>
    </row>
    <row r="33" spans="1:7" s="27" customFormat="1" ht="15.75">
      <c r="A33" s="329">
        <v>27</v>
      </c>
      <c r="B33" s="194" t="s">
        <v>235</v>
      </c>
      <c r="C33" s="70">
        <v>1</v>
      </c>
      <c r="D33" s="70">
        <v>220000</v>
      </c>
      <c r="E33" s="71">
        <f t="shared" si="0"/>
        <v>220000</v>
      </c>
      <c r="F33" s="69">
        <f t="shared" si="1"/>
        <v>8000</v>
      </c>
      <c r="G33" s="330">
        <f t="shared" si="2"/>
        <v>228000</v>
      </c>
    </row>
    <row r="34" spans="1:7" s="11" customFormat="1" ht="15.75">
      <c r="A34" s="77">
        <v>28</v>
      </c>
      <c r="B34" s="194" t="s">
        <v>161</v>
      </c>
      <c r="C34" s="70">
        <v>2</v>
      </c>
      <c r="D34" s="70">
        <v>152000</v>
      </c>
      <c r="E34" s="71">
        <f t="shared" si="0"/>
        <v>304000</v>
      </c>
      <c r="F34" s="69">
        <f t="shared" si="1"/>
        <v>16000</v>
      </c>
      <c r="G34" s="78">
        <f t="shared" si="2"/>
        <v>320000</v>
      </c>
    </row>
    <row r="35" spans="1:7" s="11" customFormat="1" ht="47.25">
      <c r="A35" s="77">
        <v>29</v>
      </c>
      <c r="B35" s="194" t="s">
        <v>204</v>
      </c>
      <c r="C35" s="70"/>
      <c r="D35" s="70"/>
      <c r="E35" s="71"/>
      <c r="F35" s="69"/>
      <c r="G35" s="78"/>
    </row>
    <row r="36" spans="1:7" s="63" customFormat="1" ht="47.25">
      <c r="A36" s="77">
        <v>30</v>
      </c>
      <c r="B36" s="195" t="s">
        <v>203</v>
      </c>
      <c r="C36" s="112">
        <v>0</v>
      </c>
      <c r="D36" s="112">
        <v>0</v>
      </c>
      <c r="E36" s="71">
        <f t="shared" si="0"/>
        <v>0</v>
      </c>
      <c r="F36" s="69">
        <v>0</v>
      </c>
      <c r="G36" s="113">
        <f t="shared" si="2"/>
        <v>0</v>
      </c>
    </row>
    <row r="37" spans="1:7" s="63" customFormat="1" ht="60.6" customHeight="1">
      <c r="A37" s="77">
        <v>31</v>
      </c>
      <c r="B37" s="195" t="s">
        <v>213</v>
      </c>
      <c r="C37" s="112"/>
      <c r="D37" s="112"/>
      <c r="E37" s="71"/>
      <c r="F37" s="69"/>
      <c r="G37" s="113"/>
    </row>
    <row r="38" spans="1:7" s="63" customFormat="1" ht="15.75">
      <c r="A38" s="77">
        <v>32</v>
      </c>
      <c r="B38" s="71" t="s">
        <v>144</v>
      </c>
      <c r="C38" s="112">
        <v>8</v>
      </c>
      <c r="D38" s="112">
        <v>152000</v>
      </c>
      <c r="E38" s="71">
        <f t="shared" si="0"/>
        <v>1216000</v>
      </c>
      <c r="F38" s="69">
        <f t="shared" si="1"/>
        <v>64000</v>
      </c>
      <c r="G38" s="113">
        <f t="shared" si="2"/>
        <v>1280000</v>
      </c>
    </row>
    <row r="39" spans="1:7" s="63" customFormat="1" ht="15.75">
      <c r="A39" s="77">
        <v>33</v>
      </c>
      <c r="B39" s="71" t="s">
        <v>162</v>
      </c>
      <c r="C39" s="112">
        <v>10</v>
      </c>
      <c r="D39" s="112">
        <v>147000</v>
      </c>
      <c r="E39" s="71">
        <f t="shared" si="0"/>
        <v>1470000</v>
      </c>
      <c r="F39" s="69">
        <f t="shared" si="1"/>
        <v>80000</v>
      </c>
      <c r="G39" s="113">
        <f t="shared" si="2"/>
        <v>1550000</v>
      </c>
    </row>
    <row r="40" spans="1:7" s="63" customFormat="1" ht="15.75">
      <c r="A40" s="77">
        <v>34</v>
      </c>
      <c r="B40" s="71" t="s">
        <v>162</v>
      </c>
      <c r="C40" s="112">
        <v>0.75</v>
      </c>
      <c r="D40" s="112">
        <v>130000</v>
      </c>
      <c r="E40" s="71">
        <f t="shared" si="0"/>
        <v>97500</v>
      </c>
      <c r="F40" s="69">
        <v>6000</v>
      </c>
      <c r="G40" s="113">
        <f t="shared" si="2"/>
        <v>103500</v>
      </c>
    </row>
    <row r="41" spans="1:7" s="63" customFormat="1" ht="15.75">
      <c r="A41" s="77">
        <v>35</v>
      </c>
      <c r="B41" s="71" t="s">
        <v>163</v>
      </c>
      <c r="C41" s="112">
        <v>1</v>
      </c>
      <c r="D41" s="112">
        <v>132000</v>
      </c>
      <c r="E41" s="71">
        <f t="shared" si="0"/>
        <v>132000</v>
      </c>
      <c r="F41" s="69">
        <f t="shared" si="1"/>
        <v>8000</v>
      </c>
      <c r="G41" s="113">
        <f t="shared" si="2"/>
        <v>140000</v>
      </c>
    </row>
    <row r="42" spans="1:7" s="63" customFormat="1" ht="15.75">
      <c r="A42" s="77">
        <v>36</v>
      </c>
      <c r="B42" s="71" t="s">
        <v>61</v>
      </c>
      <c r="C42" s="112">
        <v>10</v>
      </c>
      <c r="D42" s="112">
        <v>135000</v>
      </c>
      <c r="E42" s="71">
        <f t="shared" si="0"/>
        <v>1350000</v>
      </c>
      <c r="F42" s="69">
        <f t="shared" si="1"/>
        <v>80000</v>
      </c>
      <c r="G42" s="113">
        <f t="shared" si="2"/>
        <v>1430000</v>
      </c>
    </row>
    <row r="43" spans="1:7" s="63" customFormat="1" ht="15.75">
      <c r="A43" s="77">
        <v>37</v>
      </c>
      <c r="B43" s="71" t="s">
        <v>61</v>
      </c>
      <c r="C43" s="112">
        <v>0.5</v>
      </c>
      <c r="D43" s="112">
        <v>135000</v>
      </c>
      <c r="E43" s="71">
        <f t="shared" si="0"/>
        <v>67500</v>
      </c>
      <c r="F43" s="69">
        <f t="shared" si="1"/>
        <v>4000</v>
      </c>
      <c r="G43" s="113">
        <f t="shared" si="2"/>
        <v>71500</v>
      </c>
    </row>
    <row r="44" spans="1:7" s="63" customFormat="1" ht="15.75">
      <c r="A44" s="77">
        <v>38</v>
      </c>
      <c r="B44" s="71" t="s">
        <v>61</v>
      </c>
      <c r="C44" s="112">
        <v>0.5</v>
      </c>
      <c r="D44" s="112">
        <v>135000</v>
      </c>
      <c r="E44" s="71">
        <f t="shared" si="0"/>
        <v>67500</v>
      </c>
      <c r="F44" s="69">
        <f t="shared" si="1"/>
        <v>4000</v>
      </c>
      <c r="G44" s="113">
        <f t="shared" si="2"/>
        <v>71500</v>
      </c>
    </row>
    <row r="45" spans="1:7" s="63" customFormat="1" ht="31.5">
      <c r="A45" s="77">
        <v>39</v>
      </c>
      <c r="B45" s="195" t="s">
        <v>202</v>
      </c>
      <c r="C45" s="112">
        <v>0</v>
      </c>
      <c r="D45" s="112">
        <v>0</v>
      </c>
      <c r="E45" s="71">
        <f t="shared" si="0"/>
        <v>0</v>
      </c>
      <c r="F45" s="69">
        <v>0</v>
      </c>
      <c r="G45" s="113">
        <f t="shared" si="2"/>
        <v>0</v>
      </c>
    </row>
    <row r="46" spans="1:7" s="233" customFormat="1" ht="15.75">
      <c r="A46" s="228">
        <v>40</v>
      </c>
      <c r="B46" s="229" t="s">
        <v>22</v>
      </c>
      <c r="C46" s="230">
        <v>3</v>
      </c>
      <c r="D46" s="230">
        <v>112000</v>
      </c>
      <c r="E46" s="229">
        <f t="shared" si="0"/>
        <v>336000</v>
      </c>
      <c r="F46" s="231">
        <f t="shared" si="1"/>
        <v>24000</v>
      </c>
      <c r="G46" s="232">
        <f t="shared" si="2"/>
        <v>360000</v>
      </c>
    </row>
    <row r="47" spans="1:7" s="233" customFormat="1" ht="15.75">
      <c r="A47" s="228"/>
      <c r="B47" s="229" t="s">
        <v>193</v>
      </c>
      <c r="C47" s="230">
        <v>0.5</v>
      </c>
      <c r="D47" s="230">
        <v>95000</v>
      </c>
      <c r="E47" s="229">
        <f t="shared" si="0"/>
        <v>47500</v>
      </c>
      <c r="F47" s="231">
        <f t="shared" si="1"/>
        <v>4000</v>
      </c>
      <c r="G47" s="232">
        <f t="shared" si="2"/>
        <v>51500</v>
      </c>
    </row>
    <row r="48" spans="1:7" s="233" customFormat="1" ht="15.75">
      <c r="A48" s="228"/>
      <c r="B48" s="229" t="s">
        <v>193</v>
      </c>
      <c r="C48" s="230">
        <v>0.5</v>
      </c>
      <c r="D48" s="230">
        <v>95000</v>
      </c>
      <c r="E48" s="229">
        <f t="shared" si="0"/>
        <v>47500</v>
      </c>
      <c r="F48" s="231">
        <f t="shared" si="1"/>
        <v>4000</v>
      </c>
      <c r="G48" s="232">
        <f t="shared" si="2"/>
        <v>51500</v>
      </c>
    </row>
    <row r="49" spans="1:8" s="233" customFormat="1" ht="15.75">
      <c r="A49" s="228"/>
      <c r="B49" s="229" t="s">
        <v>193</v>
      </c>
      <c r="C49" s="230">
        <v>0.5</v>
      </c>
      <c r="D49" s="230">
        <v>95000</v>
      </c>
      <c r="E49" s="229">
        <f t="shared" si="0"/>
        <v>47500</v>
      </c>
      <c r="F49" s="231">
        <f t="shared" si="1"/>
        <v>4000</v>
      </c>
      <c r="G49" s="232">
        <f t="shared" si="2"/>
        <v>51500</v>
      </c>
    </row>
    <row r="50" spans="1:8" s="233" customFormat="1" ht="15.75">
      <c r="A50" s="228"/>
      <c r="B50" s="229" t="s">
        <v>193</v>
      </c>
      <c r="C50" s="230">
        <v>0.5</v>
      </c>
      <c r="D50" s="230">
        <v>95000</v>
      </c>
      <c r="E50" s="229">
        <f t="shared" si="0"/>
        <v>47500</v>
      </c>
      <c r="F50" s="231">
        <f t="shared" si="1"/>
        <v>4000</v>
      </c>
      <c r="G50" s="232">
        <f t="shared" si="2"/>
        <v>51500</v>
      </c>
    </row>
    <row r="51" spans="1:8" s="233" customFormat="1" ht="15.75">
      <c r="A51" s="228"/>
      <c r="B51" s="229" t="s">
        <v>193</v>
      </c>
      <c r="C51" s="230">
        <v>0.5</v>
      </c>
      <c r="D51" s="230">
        <v>95000</v>
      </c>
      <c r="E51" s="229">
        <f t="shared" si="0"/>
        <v>47500</v>
      </c>
      <c r="F51" s="231">
        <f t="shared" si="1"/>
        <v>4000</v>
      </c>
      <c r="G51" s="232">
        <f t="shared" si="2"/>
        <v>51500</v>
      </c>
    </row>
    <row r="52" spans="1:8" s="233" customFormat="1" ht="15.75">
      <c r="A52" s="228"/>
      <c r="B52" s="229" t="s">
        <v>193</v>
      </c>
      <c r="C52" s="230">
        <v>0.5</v>
      </c>
      <c r="D52" s="230">
        <v>95000</v>
      </c>
      <c r="E52" s="229">
        <f t="shared" si="0"/>
        <v>47500</v>
      </c>
      <c r="F52" s="231">
        <f t="shared" si="1"/>
        <v>4000</v>
      </c>
      <c r="G52" s="232">
        <f t="shared" si="2"/>
        <v>51500</v>
      </c>
    </row>
    <row r="53" spans="1:8" s="233" customFormat="1" ht="15.75">
      <c r="A53" s="228">
        <v>60</v>
      </c>
      <c r="B53" s="229" t="s">
        <v>29</v>
      </c>
      <c r="C53" s="230">
        <v>4</v>
      </c>
      <c r="D53" s="230">
        <v>95000</v>
      </c>
      <c r="E53" s="229">
        <f t="shared" si="0"/>
        <v>380000</v>
      </c>
      <c r="F53" s="231">
        <f t="shared" si="1"/>
        <v>32000</v>
      </c>
      <c r="G53" s="232">
        <f t="shared" si="2"/>
        <v>412000</v>
      </c>
    </row>
    <row r="54" spans="1:8" s="233" customFormat="1" ht="31.5">
      <c r="A54" s="228">
        <v>61</v>
      </c>
      <c r="B54" s="234" t="s">
        <v>166</v>
      </c>
      <c r="C54" s="230">
        <v>0</v>
      </c>
      <c r="D54" s="230"/>
      <c r="E54" s="229">
        <f t="shared" si="0"/>
        <v>0</v>
      </c>
      <c r="F54" s="231">
        <f t="shared" si="1"/>
        <v>0</v>
      </c>
      <c r="G54" s="232">
        <f t="shared" si="2"/>
        <v>0</v>
      </c>
    </row>
    <row r="55" spans="1:8" s="63" customFormat="1" ht="31.5">
      <c r="A55" s="77">
        <v>62</v>
      </c>
      <c r="B55" s="195" t="s">
        <v>164</v>
      </c>
      <c r="C55" s="112">
        <v>0</v>
      </c>
      <c r="D55" s="112"/>
      <c r="E55" s="71">
        <f t="shared" si="0"/>
        <v>0</v>
      </c>
      <c r="F55" s="69">
        <f t="shared" si="1"/>
        <v>0</v>
      </c>
      <c r="G55" s="113">
        <f t="shared" si="2"/>
        <v>0</v>
      </c>
    </row>
    <row r="56" spans="1:8" s="63" customFormat="1" ht="31.5">
      <c r="A56" s="77">
        <v>63</v>
      </c>
      <c r="B56" s="195" t="s">
        <v>165</v>
      </c>
      <c r="C56" s="112"/>
      <c r="D56" s="112"/>
      <c r="E56" s="71"/>
      <c r="F56" s="69"/>
      <c r="G56" s="196"/>
    </row>
    <row r="57" spans="1:8" s="11" customFormat="1" ht="25.5" customHeight="1" thickBot="1">
      <c r="A57" s="276" t="s">
        <v>16</v>
      </c>
      <c r="B57" s="277"/>
      <c r="C57" s="331">
        <f>SUM(C7:C56)</f>
        <v>71.75</v>
      </c>
      <c r="D57" s="155"/>
      <c r="E57" s="227">
        <f>SUM(E7:E56)</f>
        <v>9934500</v>
      </c>
      <c r="F57" s="227">
        <f t="shared" ref="F57:G57" si="3">SUM(F7:F56)</f>
        <v>574000</v>
      </c>
      <c r="G57" s="227">
        <f t="shared" si="3"/>
        <v>10508500</v>
      </c>
    </row>
    <row r="58" spans="1:8" s="16" customFormat="1" ht="16.5" customHeight="1">
      <c r="A58" s="270" t="s">
        <v>211</v>
      </c>
      <c r="B58" s="270"/>
      <c r="C58" s="270"/>
      <c r="D58" s="270"/>
      <c r="E58" s="270"/>
      <c r="F58" s="270"/>
      <c r="G58" s="270"/>
    </row>
    <row r="59" spans="1:8" s="17" customFormat="1" ht="15" customHeight="1">
      <c r="A59" s="93"/>
      <c r="B59" s="93" t="s">
        <v>94</v>
      </c>
      <c r="C59" s="20"/>
      <c r="D59" s="20"/>
      <c r="E59" s="20"/>
      <c r="F59" s="20"/>
      <c r="G59" s="20"/>
    </row>
    <row r="60" spans="1:8" s="16" customFormat="1" ht="12" customHeight="1">
      <c r="A60" s="96" t="s">
        <v>23</v>
      </c>
      <c r="B60" s="96"/>
      <c r="C60" s="96"/>
      <c r="D60" s="96"/>
      <c r="E60" s="96"/>
      <c r="F60" s="96"/>
      <c r="G60" s="96"/>
    </row>
    <row r="61" spans="1:8" s="16" customFormat="1" ht="15.75">
      <c r="A61" s="75"/>
      <c r="B61" s="88" t="s">
        <v>95</v>
      </c>
      <c r="E61" s="40"/>
      <c r="F61" s="40"/>
      <c r="G61" s="40"/>
    </row>
    <row r="62" spans="1:8" ht="15.75">
      <c r="A62" s="23"/>
      <c r="B62" s="23"/>
      <c r="C62" s="23"/>
      <c r="D62" s="23"/>
      <c r="E62" s="23"/>
      <c r="F62" s="23"/>
      <c r="G62" s="23"/>
    </row>
    <row r="63" spans="1:8" ht="15.75">
      <c r="A63" s="54"/>
      <c r="B63" s="28"/>
      <c r="C63" s="54"/>
      <c r="D63" s="54"/>
      <c r="E63" s="269"/>
      <c r="F63" s="269"/>
      <c r="G63" s="269"/>
      <c r="H63" s="28"/>
    </row>
    <row r="64" spans="1:8" ht="18.75">
      <c r="F64" s="22"/>
    </row>
  </sheetData>
  <mergeCells count="8">
    <mergeCell ref="E63:G63"/>
    <mergeCell ref="A58:G58"/>
    <mergeCell ref="F1:G1"/>
    <mergeCell ref="F2:G2"/>
    <mergeCell ref="F3:G3"/>
    <mergeCell ref="B4:G4"/>
    <mergeCell ref="B5:G5"/>
    <mergeCell ref="A57:B57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13" sqref="A13:XFD13"/>
    </sheetView>
  </sheetViews>
  <sheetFormatPr defaultColWidth="9.140625" defaultRowHeight="15.7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>
      <c r="A1" s="290"/>
      <c r="B1" s="290"/>
      <c r="C1" s="305" t="s">
        <v>63</v>
      </c>
      <c r="D1" s="305"/>
      <c r="E1" s="305"/>
      <c r="F1" s="305"/>
      <c r="G1" s="305"/>
    </row>
    <row r="2" spans="1:7" s="103" customFormat="1" ht="18.75" customHeight="1">
      <c r="A2" s="104"/>
      <c r="B2" s="119"/>
      <c r="C2" s="309" t="s">
        <v>98</v>
      </c>
      <c r="D2" s="309"/>
      <c r="E2" s="309"/>
      <c r="F2" s="309"/>
      <c r="G2" s="309"/>
    </row>
    <row r="3" spans="1:7" s="103" customFormat="1" ht="18.75">
      <c r="A3" s="55"/>
      <c r="C3" s="313" t="s">
        <v>225</v>
      </c>
      <c r="D3" s="313"/>
      <c r="E3" s="313"/>
      <c r="F3" s="313"/>
      <c r="G3" s="313"/>
    </row>
    <row r="4" spans="1:7" ht="19.5">
      <c r="A4" s="307" t="s">
        <v>55</v>
      </c>
      <c r="B4" s="307"/>
      <c r="C4" s="307"/>
      <c r="D4" s="307"/>
      <c r="E4" s="307"/>
      <c r="F4" s="307"/>
      <c r="G4" s="307"/>
    </row>
    <row r="5" spans="1:7">
      <c r="A5" s="308" t="s">
        <v>110</v>
      </c>
      <c r="B5" s="308"/>
      <c r="C5" s="308"/>
      <c r="D5" s="308"/>
      <c r="E5" s="308"/>
      <c r="F5" s="308"/>
      <c r="G5" s="308"/>
    </row>
    <row r="6" spans="1:7" ht="16.5" thickBot="1"/>
    <row r="7" spans="1:7" s="9" customFormat="1" ht="142.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185</v>
      </c>
      <c r="F7" s="24" t="s">
        <v>21</v>
      </c>
      <c r="G7" s="24" t="s">
        <v>6</v>
      </c>
    </row>
    <row r="8" spans="1:7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>
      <c r="A9" s="44">
        <v>2</v>
      </c>
      <c r="B9" s="51" t="s">
        <v>108</v>
      </c>
      <c r="C9" s="44">
        <v>0.5</v>
      </c>
      <c r="D9" s="44">
        <v>92618</v>
      </c>
      <c r="E9" s="49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>
      <c r="A10" s="44"/>
      <c r="B10" s="51" t="s">
        <v>108</v>
      </c>
      <c r="C10" s="44">
        <v>0.5</v>
      </c>
      <c r="D10" s="44">
        <v>92618</v>
      </c>
      <c r="E10" s="49">
        <v>46309</v>
      </c>
      <c r="F10" s="41">
        <f t="shared" si="0"/>
        <v>4000</v>
      </c>
      <c r="G10" s="41">
        <f t="shared" si="1"/>
        <v>50309</v>
      </c>
    </row>
    <row r="11" spans="1:7" ht="31.5">
      <c r="A11" s="44">
        <v>3</v>
      </c>
      <c r="B11" s="51" t="s">
        <v>107</v>
      </c>
      <c r="C11" s="44">
        <v>0.5</v>
      </c>
      <c r="D11" s="44">
        <v>92618</v>
      </c>
      <c r="E11" s="49">
        <v>46309</v>
      </c>
      <c r="F11" s="41">
        <f t="shared" si="0"/>
        <v>4000</v>
      </c>
      <c r="G11" s="41">
        <f t="shared" si="1"/>
        <v>50309</v>
      </c>
    </row>
    <row r="12" spans="1:7" ht="31.5">
      <c r="A12" s="44"/>
      <c r="B12" s="51" t="s">
        <v>107</v>
      </c>
      <c r="C12" s="44">
        <v>0.5</v>
      </c>
      <c r="D12" s="44">
        <v>92618</v>
      </c>
      <c r="E12" s="49">
        <v>46309</v>
      </c>
      <c r="F12" s="41">
        <f t="shared" si="0"/>
        <v>4000</v>
      </c>
      <c r="G12" s="41">
        <f t="shared" si="1"/>
        <v>50309</v>
      </c>
    </row>
    <row r="13" spans="1:7" s="237" customFormat="1" ht="31.5">
      <c r="A13" s="49">
        <v>4</v>
      </c>
      <c r="B13" s="236" t="s">
        <v>222</v>
      </c>
      <c r="C13" s="49">
        <v>1</v>
      </c>
      <c r="D13" s="49">
        <v>92618</v>
      </c>
      <c r="E13" s="49">
        <f>D13*C13</f>
        <v>92618</v>
      </c>
      <c r="F13" s="73">
        <f t="shared" si="0"/>
        <v>8000</v>
      </c>
      <c r="G13" s="73">
        <f t="shared" si="1"/>
        <v>100618</v>
      </c>
    </row>
    <row r="14" spans="1:7" ht="47.25">
      <c r="A14" s="44"/>
      <c r="B14" s="51" t="s">
        <v>106</v>
      </c>
      <c r="C14" s="44">
        <v>0.5</v>
      </c>
      <c r="D14" s="44">
        <v>92618</v>
      </c>
      <c r="E14" s="49">
        <v>46309</v>
      </c>
      <c r="F14" s="41">
        <f t="shared" si="0"/>
        <v>4000</v>
      </c>
      <c r="G14" s="41">
        <f t="shared" si="1"/>
        <v>50309</v>
      </c>
    </row>
    <row r="15" spans="1:7" ht="31.5">
      <c r="A15" s="44">
        <v>5</v>
      </c>
      <c r="B15" s="51" t="s">
        <v>105</v>
      </c>
      <c r="C15" s="44">
        <v>0.5</v>
      </c>
      <c r="D15" s="44">
        <v>92618</v>
      </c>
      <c r="E15" s="49">
        <v>46309</v>
      </c>
      <c r="F15" s="41">
        <f t="shared" si="0"/>
        <v>4000</v>
      </c>
      <c r="G15" s="41">
        <f t="shared" si="1"/>
        <v>50309</v>
      </c>
    </row>
    <row r="16" spans="1:7" ht="31.5">
      <c r="A16" s="44"/>
      <c r="B16" s="51" t="s">
        <v>105</v>
      </c>
      <c r="C16" s="44">
        <v>0.5</v>
      </c>
      <c r="D16" s="44">
        <v>92618</v>
      </c>
      <c r="E16" s="49">
        <v>46309</v>
      </c>
      <c r="F16" s="41">
        <f t="shared" si="0"/>
        <v>4000</v>
      </c>
      <c r="G16" s="41">
        <f t="shared" si="1"/>
        <v>50309</v>
      </c>
    </row>
    <row r="17" spans="1:7">
      <c r="A17" s="44">
        <v>6</v>
      </c>
      <c r="B17" s="46" t="s">
        <v>104</v>
      </c>
      <c r="C17" s="44">
        <v>0.5</v>
      </c>
      <c r="D17" s="44">
        <v>92618</v>
      </c>
      <c r="E17" s="49">
        <v>46309</v>
      </c>
      <c r="F17" s="41">
        <f t="shared" si="0"/>
        <v>4000</v>
      </c>
      <c r="G17" s="41">
        <f t="shared" si="1"/>
        <v>50309</v>
      </c>
    </row>
    <row r="18" spans="1:7">
      <c r="A18" s="44"/>
      <c r="B18" s="46" t="s">
        <v>104</v>
      </c>
      <c r="C18" s="44">
        <v>0.5</v>
      </c>
      <c r="D18" s="44">
        <v>92618</v>
      </c>
      <c r="E18" s="49">
        <v>46309</v>
      </c>
      <c r="F18" s="41">
        <f t="shared" si="0"/>
        <v>4000</v>
      </c>
      <c r="G18" s="41">
        <f t="shared" si="1"/>
        <v>50309</v>
      </c>
    </row>
    <row r="19" spans="1:7">
      <c r="A19" s="44">
        <v>7</v>
      </c>
      <c r="B19" s="46" t="s">
        <v>103</v>
      </c>
      <c r="C19" s="44">
        <v>0.5</v>
      </c>
      <c r="D19" s="44">
        <v>92618</v>
      </c>
      <c r="E19" s="49">
        <v>46309</v>
      </c>
      <c r="F19" s="41">
        <f t="shared" si="0"/>
        <v>4000</v>
      </c>
      <c r="G19" s="41">
        <f t="shared" si="1"/>
        <v>50309</v>
      </c>
    </row>
    <row r="20" spans="1:7">
      <c r="A20" s="44"/>
      <c r="B20" s="46" t="s">
        <v>103</v>
      </c>
      <c r="C20" s="44">
        <v>0.5</v>
      </c>
      <c r="D20" s="44">
        <v>92618</v>
      </c>
      <c r="E20" s="49">
        <v>46309</v>
      </c>
      <c r="F20" s="41">
        <f t="shared" si="0"/>
        <v>4000</v>
      </c>
      <c r="G20" s="41">
        <f t="shared" si="1"/>
        <v>50309</v>
      </c>
    </row>
    <row r="21" spans="1:7" ht="16.5" thickBot="1">
      <c r="A21" s="44">
        <v>8</v>
      </c>
      <c r="B21" s="64" t="s">
        <v>15</v>
      </c>
      <c r="C21" s="44">
        <v>1</v>
      </c>
      <c r="D21" s="44">
        <v>92618</v>
      </c>
      <c r="E21" s="49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>
      <c r="A22" s="314" t="s">
        <v>16</v>
      </c>
      <c r="B22" s="315"/>
      <c r="C22" s="114">
        <f>SUM(C8:C21)</f>
        <v>8.5</v>
      </c>
      <c r="D22" s="114">
        <f>SUM(D8:D21)</f>
        <v>1321034</v>
      </c>
      <c r="E22" s="14">
        <f>SUM(E8:E21)</f>
        <v>811635</v>
      </c>
      <c r="F22" s="14">
        <f>SUM(F8:F21)</f>
        <v>68000</v>
      </c>
      <c r="G22" s="14">
        <f>SUM(G8:G21)</f>
        <v>879635</v>
      </c>
    </row>
    <row r="23" spans="1:7" s="16" customFormat="1" ht="28.5" customHeight="1">
      <c r="A23" s="270" t="s">
        <v>218</v>
      </c>
      <c r="B23" s="270"/>
      <c r="C23" s="270"/>
      <c r="D23" s="270"/>
      <c r="E23" s="270"/>
      <c r="F23" s="270"/>
      <c r="G23" s="270"/>
    </row>
    <row r="24" spans="1:7" s="17" customFormat="1">
      <c r="A24" s="88"/>
      <c r="B24" s="88" t="s">
        <v>94</v>
      </c>
      <c r="C24" s="18"/>
      <c r="D24" s="18"/>
      <c r="E24" s="18"/>
      <c r="F24" s="18"/>
      <c r="G24" s="18"/>
    </row>
    <row r="25" spans="1:7" s="16" customFormat="1">
      <c r="A25" s="96" t="s">
        <v>23</v>
      </c>
      <c r="B25" s="96"/>
      <c r="C25" s="96"/>
      <c r="D25" s="96"/>
      <c r="E25" s="96"/>
      <c r="F25" s="96"/>
      <c r="G25" s="96"/>
    </row>
    <row r="26" spans="1:7" s="16" customFormat="1">
      <c r="A26" s="75"/>
      <c r="B26" s="88" t="s">
        <v>95</v>
      </c>
      <c r="E26" s="40"/>
      <c r="F26" s="40"/>
      <c r="G26" s="40"/>
    </row>
    <row r="27" spans="1:7" customFormat="1">
      <c r="A27" s="23"/>
      <c r="B27" s="23"/>
      <c r="C27" s="23"/>
      <c r="D27" s="23"/>
      <c r="E27" s="23"/>
      <c r="F27" s="23"/>
      <c r="G27" s="23"/>
    </row>
    <row r="28" spans="1:7" customFormat="1" ht="15"/>
    <row r="29" spans="1:7" customFormat="1" ht="1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D7" sqref="D7:D14"/>
    </sheetView>
  </sheetViews>
  <sheetFormatPr defaultRowHeight="1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>
      <c r="G1" s="318" t="s">
        <v>63</v>
      </c>
      <c r="H1" s="318"/>
      <c r="I1" s="318"/>
    </row>
    <row r="2" spans="1:9">
      <c r="G2" s="318" t="s">
        <v>98</v>
      </c>
      <c r="H2" s="318"/>
      <c r="I2" s="318"/>
    </row>
    <row r="3" spans="1:9">
      <c r="G3" s="318" t="s">
        <v>205</v>
      </c>
      <c r="H3" s="318"/>
      <c r="I3" s="318"/>
    </row>
    <row r="4" spans="1:9" ht="18">
      <c r="A4" s="292" t="s">
        <v>0</v>
      </c>
      <c r="B4" s="292"/>
      <c r="C4" s="292"/>
      <c r="D4" s="292"/>
      <c r="E4" s="292"/>
      <c r="F4" s="292"/>
      <c r="G4" s="292"/>
      <c r="H4" s="292"/>
      <c r="I4" s="292"/>
    </row>
    <row r="5" spans="1:9" ht="16.5" thickBot="1">
      <c r="A5" s="317" t="s">
        <v>59</v>
      </c>
      <c r="B5" s="317"/>
      <c r="C5" s="317"/>
      <c r="D5" s="317"/>
      <c r="E5" s="317"/>
      <c r="F5" s="317"/>
      <c r="G5" s="317"/>
      <c r="H5" s="317"/>
      <c r="I5" s="317"/>
    </row>
    <row r="6" spans="1:9" ht="126.75" thickBot="1">
      <c r="A6" s="45" t="s">
        <v>1</v>
      </c>
      <c r="B6" s="24" t="s">
        <v>2</v>
      </c>
      <c r="C6" s="24" t="s">
        <v>3</v>
      </c>
      <c r="D6" s="24" t="s">
        <v>4</v>
      </c>
      <c r="E6" s="24" t="s">
        <v>89</v>
      </c>
      <c r="F6" s="24" t="s">
        <v>124</v>
      </c>
      <c r="G6" s="24" t="s">
        <v>120</v>
      </c>
      <c r="H6" s="24" t="s">
        <v>5</v>
      </c>
      <c r="I6" s="24" t="s">
        <v>6</v>
      </c>
    </row>
    <row r="7" spans="1:9" ht="19.5" customHeight="1">
      <c r="A7" s="44">
        <v>1</v>
      </c>
      <c r="B7" s="41" t="s">
        <v>7</v>
      </c>
      <c r="C7" s="44">
        <v>1</v>
      </c>
      <c r="D7" s="50">
        <v>125000</v>
      </c>
      <c r="E7" s="50"/>
      <c r="F7" s="50"/>
      <c r="G7" s="50"/>
      <c r="H7" s="50">
        <v>8000</v>
      </c>
      <c r="I7" s="109">
        <f t="shared" ref="I7:I14" si="0">+H7+D7</f>
        <v>133000</v>
      </c>
    </row>
    <row r="8" spans="1:9" ht="19.5" customHeight="1">
      <c r="A8" s="44">
        <v>2</v>
      </c>
      <c r="B8" s="41" t="s">
        <v>8</v>
      </c>
      <c r="C8" s="44">
        <v>1</v>
      </c>
      <c r="D8" s="50">
        <v>92618</v>
      </c>
      <c r="E8" s="50"/>
      <c r="F8" s="50"/>
      <c r="G8" s="50"/>
      <c r="H8" s="50">
        <v>8000</v>
      </c>
      <c r="I8" s="109">
        <f t="shared" si="0"/>
        <v>100618</v>
      </c>
    </row>
    <row r="9" spans="1:9" ht="19.5" customHeight="1">
      <c r="A9" s="44">
        <v>3</v>
      </c>
      <c r="B9" s="51" t="s">
        <v>9</v>
      </c>
      <c r="C9" s="44">
        <v>1</v>
      </c>
      <c r="D9" s="110">
        <v>92618</v>
      </c>
      <c r="E9" s="110"/>
      <c r="F9" s="110"/>
      <c r="G9" s="110"/>
      <c r="H9" s="111">
        <v>8000</v>
      </c>
      <c r="I9" s="109">
        <f t="shared" si="0"/>
        <v>100618</v>
      </c>
    </row>
    <row r="10" spans="1:9" ht="19.5" customHeight="1">
      <c r="A10" s="44">
        <v>4</v>
      </c>
      <c r="B10" s="41" t="s">
        <v>10</v>
      </c>
      <c r="C10" s="44">
        <v>1</v>
      </c>
      <c r="D10" s="111">
        <v>89611</v>
      </c>
      <c r="E10" s="111"/>
      <c r="F10" s="111"/>
      <c r="G10" s="111"/>
      <c r="H10" s="111">
        <v>8000</v>
      </c>
      <c r="I10" s="109">
        <f t="shared" si="0"/>
        <v>97611</v>
      </c>
    </row>
    <row r="11" spans="1:9" ht="19.5" customHeight="1">
      <c r="A11" s="44">
        <v>5</v>
      </c>
      <c r="B11" s="41" t="s">
        <v>11</v>
      </c>
      <c r="C11" s="44">
        <v>1</v>
      </c>
      <c r="D11" s="111">
        <v>89611</v>
      </c>
      <c r="E11" s="111"/>
      <c r="F11" s="111"/>
      <c r="G11" s="111"/>
      <c r="H11" s="111">
        <v>8000</v>
      </c>
      <c r="I11" s="109">
        <f t="shared" si="0"/>
        <v>97611</v>
      </c>
    </row>
    <row r="12" spans="1:9" ht="19.5" customHeight="1">
      <c r="A12" s="44">
        <v>6</v>
      </c>
      <c r="B12" s="41" t="s">
        <v>12</v>
      </c>
      <c r="C12" s="44">
        <v>1</v>
      </c>
      <c r="D12" s="111">
        <v>89611</v>
      </c>
      <c r="E12" s="111"/>
      <c r="F12" s="111"/>
      <c r="G12" s="111"/>
      <c r="H12" s="111">
        <v>8000</v>
      </c>
      <c r="I12" s="109">
        <f t="shared" si="0"/>
        <v>97611</v>
      </c>
    </row>
    <row r="13" spans="1:9" ht="19.5" customHeight="1">
      <c r="A13" s="44">
        <v>7</v>
      </c>
      <c r="B13" s="41" t="s">
        <v>12</v>
      </c>
      <c r="C13" s="44">
        <v>1</v>
      </c>
      <c r="D13" s="110">
        <v>92618</v>
      </c>
      <c r="E13" s="110"/>
      <c r="F13" s="110"/>
      <c r="G13" s="110"/>
      <c r="H13" s="111">
        <v>8000</v>
      </c>
      <c r="I13" s="109">
        <f t="shared" si="0"/>
        <v>100618</v>
      </c>
    </row>
    <row r="14" spans="1:9" ht="19.5" customHeight="1" thickBot="1">
      <c r="A14" s="116">
        <v>8</v>
      </c>
      <c r="B14" s="115" t="s">
        <v>15</v>
      </c>
      <c r="C14" s="116">
        <v>1</v>
      </c>
      <c r="D14" s="148">
        <v>89611</v>
      </c>
      <c r="E14" s="148"/>
      <c r="F14" s="148"/>
      <c r="G14" s="148"/>
      <c r="H14" s="148">
        <v>8000</v>
      </c>
      <c r="I14" s="149">
        <f t="shared" si="0"/>
        <v>97611</v>
      </c>
    </row>
    <row r="15" spans="1:9" s="11" customFormat="1" ht="23.25" customHeight="1" thickBot="1">
      <c r="A15" s="135"/>
      <c r="B15" s="136" t="s">
        <v>86</v>
      </c>
      <c r="C15" s="137">
        <f>SUM(C7:C14)</f>
        <v>8</v>
      </c>
      <c r="D15" s="141">
        <f>SUM(D7:D14)</f>
        <v>761298</v>
      </c>
      <c r="E15" s="141"/>
      <c r="F15" s="141"/>
      <c r="G15" s="141"/>
      <c r="H15" s="141">
        <f>SUM(H7:H14)</f>
        <v>64000</v>
      </c>
      <c r="I15" s="141">
        <f>SUM(I7:I14)</f>
        <v>825298</v>
      </c>
    </row>
    <row r="16" spans="1:9" s="11" customFormat="1" ht="22.5" customHeight="1" thickBot="1">
      <c r="A16" s="135">
        <v>7</v>
      </c>
      <c r="B16" s="140" t="s">
        <v>50</v>
      </c>
      <c r="C16" s="150"/>
      <c r="D16" s="141">
        <v>867001</v>
      </c>
      <c r="E16" s="151">
        <v>133</v>
      </c>
      <c r="F16" s="137">
        <v>6518.8</v>
      </c>
      <c r="G16" s="137">
        <v>50400</v>
      </c>
      <c r="H16" s="141">
        <v>64000</v>
      </c>
      <c r="I16" s="141">
        <f>D16+H16+G16</f>
        <v>981401</v>
      </c>
    </row>
    <row r="17" spans="1:9" s="11" customFormat="1" ht="24" customHeight="1" thickBot="1">
      <c r="A17" s="135"/>
      <c r="B17" s="152" t="s">
        <v>88</v>
      </c>
      <c r="C17" s="138"/>
      <c r="D17" s="141">
        <f>D16+D15</f>
        <v>1628299</v>
      </c>
      <c r="E17" s="141">
        <f t="shared" ref="E17:I17" si="1">E16+E15</f>
        <v>133</v>
      </c>
      <c r="F17" s="141">
        <f t="shared" si="1"/>
        <v>6518.8</v>
      </c>
      <c r="G17" s="141">
        <f t="shared" si="1"/>
        <v>50400</v>
      </c>
      <c r="H17" s="141">
        <f t="shared" si="1"/>
        <v>128000</v>
      </c>
      <c r="I17" s="141">
        <f t="shared" si="1"/>
        <v>1806699</v>
      </c>
    </row>
    <row r="18" spans="1:9" s="16" customFormat="1" ht="23.25" customHeight="1">
      <c r="A18" s="270" t="s">
        <v>215</v>
      </c>
      <c r="B18" s="319"/>
      <c r="C18" s="270"/>
      <c r="D18" s="270"/>
      <c r="E18" s="270"/>
      <c r="F18" s="270"/>
      <c r="G18" s="97"/>
      <c r="H18" s="97"/>
      <c r="I18" s="97"/>
    </row>
    <row r="19" spans="1:9" s="17" customFormat="1" ht="15.75">
      <c r="A19" s="88"/>
      <c r="B19" s="88" t="s">
        <v>94</v>
      </c>
      <c r="C19" s="18"/>
      <c r="D19" s="18"/>
      <c r="E19" s="18"/>
      <c r="F19" s="18"/>
    </row>
    <row r="20" spans="1:9" s="16" customFormat="1" ht="15.75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75">
      <c r="A21" s="75"/>
      <c r="B21" s="88" t="s">
        <v>95</v>
      </c>
      <c r="D21" s="40"/>
      <c r="E21" s="40"/>
      <c r="F21" s="40"/>
    </row>
    <row r="22" spans="1:9" ht="15.75">
      <c r="A22" s="23"/>
      <c r="B22" s="23"/>
      <c r="C22" s="23"/>
      <c r="D22" s="23"/>
      <c r="E22" s="23"/>
      <c r="F22" s="23"/>
    </row>
    <row r="23" spans="1:9">
      <c r="E23" s="316"/>
      <c r="F23" s="316"/>
      <c r="G23" s="316"/>
      <c r="H23" s="316"/>
      <c r="I23" s="316"/>
    </row>
    <row r="24" spans="1:9" ht="15.75">
      <c r="A24" s="26"/>
      <c r="B24" s="26"/>
      <c r="C24" s="26"/>
      <c r="D24" s="26"/>
      <c r="E24" s="26"/>
      <c r="F24" s="26"/>
      <c r="G24" s="26"/>
    </row>
    <row r="25" spans="1:9" ht="15.75">
      <c r="A25" s="26"/>
      <c r="B25" s="26"/>
      <c r="C25" s="26"/>
      <c r="D25" s="26"/>
      <c r="E25" s="26"/>
      <c r="F25" s="26"/>
      <c r="G25" s="26"/>
    </row>
    <row r="26" spans="1:9" ht="15.75">
      <c r="A26" s="26"/>
      <c r="B26" s="26"/>
      <c r="C26" s="26"/>
      <c r="D26" s="26"/>
      <c r="E26" s="26"/>
      <c r="F26" s="26"/>
      <c r="G26" s="26"/>
    </row>
    <row r="27" spans="1:9" ht="15.7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D3" sqref="D3:F3"/>
    </sheetView>
  </sheetViews>
  <sheetFormatPr defaultRowHeight="15.7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  <col min="8" max="8" width="9" bestFit="1" customWidth="1"/>
  </cols>
  <sheetData>
    <row r="1" spans="1:8">
      <c r="A1" s="248"/>
      <c r="B1" s="248"/>
      <c r="C1" s="248"/>
      <c r="D1" s="320" t="s">
        <v>63</v>
      </c>
      <c r="E1" s="320"/>
      <c r="F1" s="320"/>
    </row>
    <row r="2" spans="1:8">
      <c r="A2" s="248"/>
      <c r="B2" s="248"/>
      <c r="C2" s="248"/>
      <c r="D2" s="320" t="s">
        <v>93</v>
      </c>
      <c r="E2" s="320"/>
      <c r="F2" s="320"/>
    </row>
    <row r="3" spans="1:8">
      <c r="A3" s="248"/>
      <c r="B3" s="248"/>
      <c r="C3" s="248"/>
      <c r="D3" s="320" t="s">
        <v>238</v>
      </c>
      <c r="E3" s="320"/>
      <c r="F3" s="320"/>
    </row>
    <row r="4" spans="1:8" ht="15">
      <c r="A4" s="322" t="s">
        <v>0</v>
      </c>
      <c r="B4" s="322"/>
      <c r="C4" s="322"/>
      <c r="D4" s="322"/>
      <c r="E4" s="322"/>
      <c r="F4" s="322"/>
    </row>
    <row r="5" spans="1:8" ht="16.5" thickBot="1">
      <c r="A5" s="323" t="s">
        <v>64</v>
      </c>
      <c r="B5" s="323"/>
      <c r="C5" s="323"/>
      <c r="D5" s="323"/>
      <c r="E5" s="323"/>
      <c r="F5" s="323"/>
    </row>
    <row r="6" spans="1:8" ht="63.75" thickBot="1">
      <c r="A6" s="249" t="s">
        <v>1</v>
      </c>
      <c r="B6" s="249" t="s">
        <v>18</v>
      </c>
      <c r="C6" s="249" t="s">
        <v>19</v>
      </c>
      <c r="D6" s="249" t="s">
        <v>20</v>
      </c>
      <c r="E6" s="249" t="s">
        <v>5</v>
      </c>
      <c r="F6" s="249" t="s">
        <v>6</v>
      </c>
    </row>
    <row r="7" spans="1:8" ht="18.75" customHeight="1">
      <c r="A7" s="241">
        <v>1</v>
      </c>
      <c r="B7" s="125" t="s">
        <v>24</v>
      </c>
      <c r="C7" s="242">
        <v>1</v>
      </c>
      <c r="D7" s="243">
        <v>125000</v>
      </c>
      <c r="E7" s="243">
        <v>8000</v>
      </c>
      <c r="F7" s="243">
        <f>(E7+D7)</f>
        <v>133000</v>
      </c>
    </row>
    <row r="8" spans="1:8" s="244" customFormat="1" ht="18.75" customHeight="1">
      <c r="A8" s="241">
        <v>2</v>
      </c>
      <c r="B8" s="125" t="s">
        <v>224</v>
      </c>
      <c r="C8" s="242">
        <v>1</v>
      </c>
      <c r="D8" s="243">
        <v>92618</v>
      </c>
      <c r="E8" s="243">
        <v>8000</v>
      </c>
      <c r="F8" s="243">
        <f>(E8+D8)</f>
        <v>100618</v>
      </c>
    </row>
    <row r="9" spans="1:8" ht="18.75" customHeight="1">
      <c r="A9" s="241">
        <v>2</v>
      </c>
      <c r="B9" s="123" t="s">
        <v>25</v>
      </c>
      <c r="C9" s="250">
        <v>1</v>
      </c>
      <c r="D9" s="211">
        <v>92618</v>
      </c>
      <c r="E9" s="211">
        <v>8000</v>
      </c>
      <c r="F9" s="243">
        <f t="shared" ref="F9:F35" si="0">(E9+D9)</f>
        <v>100618</v>
      </c>
    </row>
    <row r="10" spans="1:8" ht="18.75" customHeight="1">
      <c r="A10" s="241">
        <v>3</v>
      </c>
      <c r="B10" s="123" t="s">
        <v>11</v>
      </c>
      <c r="C10" s="250">
        <v>1</v>
      </c>
      <c r="D10" s="211">
        <v>92618</v>
      </c>
      <c r="E10" s="211">
        <v>8000</v>
      </c>
      <c r="F10" s="243">
        <f t="shared" si="0"/>
        <v>100618</v>
      </c>
    </row>
    <row r="11" spans="1:8" ht="18.75" customHeight="1">
      <c r="A11" s="241">
        <v>4</v>
      </c>
      <c r="B11" s="123" t="s">
        <v>119</v>
      </c>
      <c r="C11" s="250">
        <v>1</v>
      </c>
      <c r="D11" s="211">
        <v>92618</v>
      </c>
      <c r="E11" s="211">
        <v>8000</v>
      </c>
      <c r="F11" s="243">
        <f t="shared" si="0"/>
        <v>100618</v>
      </c>
    </row>
    <row r="12" spans="1:8" ht="18.75" customHeight="1">
      <c r="A12" s="241">
        <v>5</v>
      </c>
      <c r="B12" s="123" t="s">
        <v>118</v>
      </c>
      <c r="C12" s="250">
        <v>1</v>
      </c>
      <c r="D12" s="211">
        <v>92618</v>
      </c>
      <c r="E12" s="211">
        <v>8000</v>
      </c>
      <c r="F12" s="243">
        <f t="shared" si="0"/>
        <v>100618</v>
      </c>
    </row>
    <row r="13" spans="1:8" s="245" customFormat="1" ht="18.75" customHeight="1">
      <c r="A13" s="241">
        <v>6</v>
      </c>
      <c r="B13" s="123" t="s">
        <v>227</v>
      </c>
      <c r="C13" s="250">
        <v>1</v>
      </c>
      <c r="D13" s="211">
        <v>92618</v>
      </c>
      <c r="E13" s="211">
        <v>8000</v>
      </c>
      <c r="F13" s="243">
        <f t="shared" si="0"/>
        <v>100618</v>
      </c>
    </row>
    <row r="14" spans="1:8" s="245" customFormat="1" ht="18.75" customHeight="1">
      <c r="A14" s="241">
        <v>7</v>
      </c>
      <c r="B14" s="123" t="s">
        <v>228</v>
      </c>
      <c r="C14" s="250">
        <v>0.75</v>
      </c>
      <c r="D14" s="211">
        <v>69463</v>
      </c>
      <c r="E14" s="211">
        <v>6000</v>
      </c>
      <c r="F14" s="243">
        <f t="shared" si="0"/>
        <v>75463</v>
      </c>
    </row>
    <row r="15" spans="1:8" ht="18.75" customHeight="1">
      <c r="A15" s="241">
        <v>8</v>
      </c>
      <c r="B15" s="123" t="s">
        <v>117</v>
      </c>
      <c r="C15" s="250">
        <v>1</v>
      </c>
      <c r="D15" s="211">
        <v>92618</v>
      </c>
      <c r="E15" s="211">
        <v>8000</v>
      </c>
      <c r="F15" s="243">
        <f t="shared" si="0"/>
        <v>100618</v>
      </c>
    </row>
    <row r="16" spans="1:8" s="245" customFormat="1" ht="18.75" customHeight="1">
      <c r="A16" s="241">
        <v>9</v>
      </c>
      <c r="B16" s="123" t="s">
        <v>116</v>
      </c>
      <c r="C16" s="250">
        <v>0.75</v>
      </c>
      <c r="D16" s="211">
        <v>69463</v>
      </c>
      <c r="E16" s="211">
        <v>6000</v>
      </c>
      <c r="F16" s="243">
        <f t="shared" si="0"/>
        <v>75463</v>
      </c>
      <c r="H16" s="245" t="s">
        <v>129</v>
      </c>
    </row>
    <row r="17" spans="1:6" ht="18.75" customHeight="1">
      <c r="A17" s="241">
        <v>10</v>
      </c>
      <c r="B17" s="251" t="s">
        <v>115</v>
      </c>
      <c r="C17" s="250">
        <v>0.5</v>
      </c>
      <c r="D17" s="211">
        <v>46309</v>
      </c>
      <c r="E17" s="211">
        <v>4000</v>
      </c>
      <c r="F17" s="243">
        <f t="shared" si="0"/>
        <v>50309</v>
      </c>
    </row>
    <row r="18" spans="1:6" s="245" customFormat="1" ht="18.75" customHeight="1">
      <c r="A18" s="241">
        <v>11</v>
      </c>
      <c r="B18" s="123" t="s">
        <v>114</v>
      </c>
      <c r="C18" s="250">
        <v>1</v>
      </c>
      <c r="D18" s="211">
        <v>92618</v>
      </c>
      <c r="E18" s="211">
        <v>8000</v>
      </c>
      <c r="F18" s="243">
        <f t="shared" si="0"/>
        <v>100618</v>
      </c>
    </row>
    <row r="19" spans="1:6" ht="46.15" customHeight="1">
      <c r="A19" s="241">
        <v>12</v>
      </c>
      <c r="B19" s="126" t="s">
        <v>113</v>
      </c>
      <c r="C19" s="250">
        <v>1</v>
      </c>
      <c r="D19" s="211">
        <v>92618</v>
      </c>
      <c r="E19" s="211">
        <v>8000</v>
      </c>
      <c r="F19" s="243">
        <f t="shared" si="0"/>
        <v>100618</v>
      </c>
    </row>
    <row r="20" spans="1:6" ht="21" customHeight="1" thickBot="1">
      <c r="A20" s="241">
        <v>13</v>
      </c>
      <c r="B20" s="251" t="s">
        <v>112</v>
      </c>
      <c r="C20" s="250">
        <v>1</v>
      </c>
      <c r="D20" s="211">
        <v>92618</v>
      </c>
      <c r="E20" s="211">
        <v>8000</v>
      </c>
      <c r="F20" s="243">
        <f t="shared" si="0"/>
        <v>100618</v>
      </c>
    </row>
    <row r="21" spans="1:6" ht="21" customHeight="1" thickBot="1">
      <c r="A21" s="241">
        <v>14</v>
      </c>
      <c r="B21" s="252" t="s">
        <v>36</v>
      </c>
      <c r="C21" s="253">
        <v>1</v>
      </c>
      <c r="D21" s="211">
        <v>92618</v>
      </c>
      <c r="E21" s="211">
        <v>8000</v>
      </c>
      <c r="F21" s="243">
        <f t="shared" si="0"/>
        <v>100618</v>
      </c>
    </row>
    <row r="22" spans="1:6" ht="21" customHeight="1">
      <c r="A22" s="241">
        <v>15</v>
      </c>
      <c r="B22" s="125" t="s">
        <v>111</v>
      </c>
      <c r="C22" s="250">
        <v>1</v>
      </c>
      <c r="D22" s="211">
        <v>92618</v>
      </c>
      <c r="E22" s="211">
        <v>8000</v>
      </c>
      <c r="F22" s="243">
        <f t="shared" si="0"/>
        <v>100618</v>
      </c>
    </row>
    <row r="23" spans="1:6" ht="21" customHeight="1">
      <c r="A23" s="241">
        <v>16</v>
      </c>
      <c r="B23" s="123" t="s">
        <v>76</v>
      </c>
      <c r="C23" s="250">
        <v>1</v>
      </c>
      <c r="D23" s="211">
        <v>92618</v>
      </c>
      <c r="E23" s="211">
        <v>8000</v>
      </c>
      <c r="F23" s="243">
        <f t="shared" si="0"/>
        <v>100618</v>
      </c>
    </row>
    <row r="24" spans="1:6" ht="21" customHeight="1">
      <c r="A24" s="241">
        <v>17</v>
      </c>
      <c r="B24" s="123" t="s">
        <v>130</v>
      </c>
      <c r="C24" s="250">
        <v>0.5</v>
      </c>
      <c r="D24" s="211">
        <f>92618/2</f>
        <v>46309</v>
      </c>
      <c r="E24" s="211">
        <v>4000</v>
      </c>
      <c r="F24" s="243">
        <f t="shared" si="0"/>
        <v>50309</v>
      </c>
    </row>
    <row r="25" spans="1:6" ht="21" customHeight="1">
      <c r="A25" s="241">
        <v>18</v>
      </c>
      <c r="B25" s="123" t="s">
        <v>131</v>
      </c>
      <c r="C25" s="250">
        <v>0.5</v>
      </c>
      <c r="D25" s="211">
        <f>92618/2</f>
        <v>46309</v>
      </c>
      <c r="E25" s="211">
        <v>4000</v>
      </c>
      <c r="F25" s="243">
        <f t="shared" si="0"/>
        <v>50309</v>
      </c>
    </row>
    <row r="26" spans="1:6" ht="21" customHeight="1">
      <c r="A26" s="241">
        <v>19</v>
      </c>
      <c r="B26" s="123" t="s">
        <v>136</v>
      </c>
      <c r="C26" s="250">
        <v>1</v>
      </c>
      <c r="D26" s="211">
        <v>92618</v>
      </c>
      <c r="E26" s="211">
        <v>8000</v>
      </c>
      <c r="F26" s="243">
        <f t="shared" si="0"/>
        <v>100618</v>
      </c>
    </row>
    <row r="27" spans="1:6" ht="21" customHeight="1">
      <c r="A27" s="241">
        <v>20</v>
      </c>
      <c r="B27" s="123" t="s">
        <v>29</v>
      </c>
      <c r="C27" s="250">
        <v>1</v>
      </c>
      <c r="D27" s="211">
        <v>92618</v>
      </c>
      <c r="E27" s="211">
        <v>8000</v>
      </c>
      <c r="F27" s="243">
        <f t="shared" si="0"/>
        <v>100618</v>
      </c>
    </row>
    <row r="28" spans="1:6" ht="21" customHeight="1">
      <c r="A28" s="241">
        <v>21</v>
      </c>
      <c r="B28" s="123" t="s">
        <v>29</v>
      </c>
      <c r="C28" s="250">
        <v>1</v>
      </c>
      <c r="D28" s="211">
        <v>92618</v>
      </c>
      <c r="E28" s="211">
        <v>8000</v>
      </c>
      <c r="F28" s="243">
        <f t="shared" si="0"/>
        <v>100618</v>
      </c>
    </row>
    <row r="29" spans="1:6" ht="21" customHeight="1">
      <c r="A29" s="241">
        <v>22</v>
      </c>
      <c r="B29" s="123" t="s">
        <v>29</v>
      </c>
      <c r="C29" s="250">
        <v>1</v>
      </c>
      <c r="D29" s="211">
        <v>92618</v>
      </c>
      <c r="E29" s="211">
        <v>8000</v>
      </c>
      <c r="F29" s="243">
        <f t="shared" si="0"/>
        <v>100618</v>
      </c>
    </row>
    <row r="30" spans="1:6" ht="21" customHeight="1">
      <c r="A30" s="241">
        <v>23</v>
      </c>
      <c r="B30" s="124" t="s">
        <v>22</v>
      </c>
      <c r="C30" s="250">
        <v>1</v>
      </c>
      <c r="D30" s="211">
        <v>92618</v>
      </c>
      <c r="E30" s="250">
        <v>8000</v>
      </c>
      <c r="F30" s="243">
        <f t="shared" si="0"/>
        <v>100618</v>
      </c>
    </row>
    <row r="31" spans="1:6" ht="21" customHeight="1">
      <c r="A31" s="241">
        <v>24</v>
      </c>
      <c r="B31" s="123" t="s">
        <v>22</v>
      </c>
      <c r="C31" s="250">
        <v>0.75</v>
      </c>
      <c r="D31" s="211">
        <v>69464</v>
      </c>
      <c r="E31" s="211">
        <v>6000</v>
      </c>
      <c r="F31" s="243">
        <f t="shared" si="0"/>
        <v>75464</v>
      </c>
    </row>
    <row r="32" spans="1:6" ht="21" customHeight="1">
      <c r="A32" s="241">
        <v>25</v>
      </c>
      <c r="B32" s="123" t="s">
        <v>22</v>
      </c>
      <c r="C32" s="250">
        <v>0.75</v>
      </c>
      <c r="D32" s="211">
        <v>69464</v>
      </c>
      <c r="E32" s="211">
        <v>6000</v>
      </c>
      <c r="F32" s="243">
        <f t="shared" si="0"/>
        <v>75464</v>
      </c>
    </row>
    <row r="33" spans="1:8" ht="21" customHeight="1">
      <c r="A33" s="254">
        <v>26</v>
      </c>
      <c r="B33" s="153" t="s">
        <v>22</v>
      </c>
      <c r="C33" s="255">
        <v>1</v>
      </c>
      <c r="D33" s="256">
        <v>92618</v>
      </c>
      <c r="E33" s="256">
        <v>8000</v>
      </c>
      <c r="F33" s="243">
        <f t="shared" si="0"/>
        <v>100618</v>
      </c>
    </row>
    <row r="34" spans="1:8" ht="21" customHeight="1">
      <c r="A34" s="211">
        <v>27</v>
      </c>
      <c r="B34" s="123" t="s">
        <v>14</v>
      </c>
      <c r="C34" s="250">
        <v>0.7</v>
      </c>
      <c r="D34" s="211">
        <v>64833</v>
      </c>
      <c r="E34" s="211">
        <v>5600</v>
      </c>
      <c r="F34" s="243">
        <f t="shared" si="0"/>
        <v>70433</v>
      </c>
    </row>
    <row r="35" spans="1:8" ht="21" customHeight="1">
      <c r="A35" s="211">
        <v>28</v>
      </c>
      <c r="B35" s="123" t="s">
        <v>137</v>
      </c>
      <c r="C35" s="250">
        <v>3</v>
      </c>
      <c r="D35" s="211">
        <v>277854</v>
      </c>
      <c r="E35" s="211">
        <v>24000</v>
      </c>
      <c r="F35" s="211">
        <f t="shared" si="0"/>
        <v>301854</v>
      </c>
    </row>
    <row r="36" spans="1:8" s="244" customFormat="1" ht="21" customHeight="1">
      <c r="A36" s="211">
        <v>29</v>
      </c>
      <c r="B36" s="123" t="s">
        <v>234</v>
      </c>
      <c r="C36" s="250">
        <v>0.5</v>
      </c>
      <c r="D36" s="211">
        <v>46309</v>
      </c>
      <c r="E36" s="211">
        <v>4000</v>
      </c>
      <c r="F36" s="211">
        <v>50309</v>
      </c>
    </row>
    <row r="37" spans="1:8" ht="24" customHeight="1" thickBot="1">
      <c r="A37" s="257"/>
      <c r="B37" s="258" t="s">
        <v>16</v>
      </c>
      <c r="C37" s="258">
        <f>SUM(C7:C36)</f>
        <v>28.7</v>
      </c>
      <c r="D37" s="258">
        <f t="shared" ref="D37:F37" si="1">SUM(D7:D36)</f>
        <v>2690519</v>
      </c>
      <c r="E37" s="258">
        <f t="shared" si="1"/>
        <v>229600</v>
      </c>
      <c r="F37" s="258">
        <f t="shared" si="1"/>
        <v>2920119</v>
      </c>
      <c r="H37" s="246"/>
    </row>
    <row r="38" spans="1:8" s="16" customFormat="1" ht="30.75" customHeight="1">
      <c r="A38" s="321" t="s">
        <v>219</v>
      </c>
      <c r="B38" s="321"/>
      <c r="C38" s="321"/>
      <c r="D38" s="321"/>
      <c r="E38" s="321"/>
      <c r="F38" s="321"/>
    </row>
    <row r="39" spans="1:8" s="17" customFormat="1">
      <c r="A39" s="259"/>
      <c r="B39" s="259" t="s">
        <v>94</v>
      </c>
      <c r="C39" s="260"/>
      <c r="D39" s="260"/>
      <c r="E39" s="260"/>
      <c r="F39" s="260"/>
    </row>
    <row r="40" spans="1:8" s="16" customFormat="1">
      <c r="A40" s="96" t="s">
        <v>23</v>
      </c>
      <c r="B40" s="96"/>
      <c r="C40" s="96"/>
      <c r="D40" s="96"/>
      <c r="E40" s="96"/>
      <c r="F40" s="96"/>
    </row>
    <row r="41" spans="1:8" s="16" customFormat="1">
      <c r="A41" s="75"/>
      <c r="B41" s="259" t="s">
        <v>95</v>
      </c>
      <c r="D41" s="40"/>
      <c r="E41" s="40"/>
      <c r="F41" s="40"/>
    </row>
    <row r="42" spans="1:8">
      <c r="A42" s="23"/>
      <c r="B42" s="23"/>
      <c r="C42" s="23"/>
      <c r="D42" s="23"/>
      <c r="E42" s="23"/>
      <c r="F42" s="23"/>
    </row>
    <row r="43" spans="1:8" ht="15">
      <c r="A43"/>
      <c r="B43"/>
      <c r="C43"/>
      <c r="D43"/>
      <c r="E43"/>
      <c r="F43"/>
    </row>
    <row r="44" spans="1:8">
      <c r="D44" s="180"/>
    </row>
    <row r="46" spans="1:8">
      <c r="D46" s="180"/>
    </row>
    <row r="51" spans="1:6">
      <c r="A51" s="179"/>
      <c r="B51" s="179"/>
      <c r="C51" s="179"/>
      <c r="D51" s="179"/>
      <c r="E51" s="179" t="s">
        <v>67</v>
      </c>
      <c r="F51" s="179"/>
    </row>
  </sheetData>
  <mergeCells count="6">
    <mergeCell ref="D1:F1"/>
    <mergeCell ref="A38:F38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7" sqref="G7:G13"/>
    </sheetView>
  </sheetViews>
  <sheetFormatPr defaultRowHeight="15.75"/>
  <cols>
    <col min="1" max="1" width="5.7109375" style="26" customWidth="1"/>
    <col min="2" max="2" width="26" style="26" customWidth="1"/>
    <col min="3" max="3" width="10.5703125" style="26" customWidth="1"/>
    <col min="4" max="4" width="10.5703125" style="199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205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135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167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3" si="0">D8*C8</f>
        <v>92618</v>
      </c>
      <c r="F8" s="120">
        <f t="shared" ref="F8:F13" si="1">8000*C8</f>
        <v>8000</v>
      </c>
      <c r="G8" s="120">
        <f t="shared" ref="G8:G13" si="2">E8+F8</f>
        <v>100618</v>
      </c>
    </row>
    <row r="9" spans="1:9" ht="18.75" customHeight="1">
      <c r="A9" s="120">
        <v>3</v>
      </c>
      <c r="B9" s="127" t="s">
        <v>66</v>
      </c>
      <c r="C9" s="122">
        <v>0.75</v>
      </c>
      <c r="D9" s="122">
        <v>92618</v>
      </c>
      <c r="E9" s="121">
        <v>69464</v>
      </c>
      <c r="F9" s="120">
        <f t="shared" si="1"/>
        <v>6000</v>
      </c>
      <c r="G9" s="120">
        <f t="shared" si="2"/>
        <v>75464</v>
      </c>
    </row>
    <row r="10" spans="1:9" ht="18.75" customHeight="1">
      <c r="A10" s="120">
        <v>4</v>
      </c>
      <c r="B10" s="127" t="s">
        <v>41</v>
      </c>
      <c r="C10" s="122">
        <v>1</v>
      </c>
      <c r="D10" s="122">
        <v>92618</v>
      </c>
      <c r="E10" s="121">
        <f>D10*C10</f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168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3" t="s">
        <v>169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23</v>
      </c>
      <c r="C13" s="122">
        <v>0.5</v>
      </c>
      <c r="D13" s="122">
        <v>92618</v>
      </c>
      <c r="E13" s="121">
        <f t="shared" si="0"/>
        <v>46309</v>
      </c>
      <c r="F13" s="120">
        <f t="shared" si="1"/>
        <v>4000</v>
      </c>
      <c r="G13" s="120">
        <f t="shared" si="2"/>
        <v>50309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16</v>
      </c>
      <c r="C17" s="178">
        <f>SUM(C7:C16)</f>
        <v>6.25</v>
      </c>
      <c r="D17" s="178">
        <f>SUM(D7:D16)</f>
        <v>672708</v>
      </c>
      <c r="E17" s="178">
        <f t="shared" ref="E17:G17" si="3">SUM(E7:E16)</f>
        <v>603245</v>
      </c>
      <c r="F17" s="178">
        <f t="shared" si="3"/>
        <v>50000</v>
      </c>
      <c r="G17" s="178">
        <f t="shared" si="3"/>
        <v>653245</v>
      </c>
    </row>
    <row r="18" spans="1:8" ht="33" customHeight="1">
      <c r="A18" s="166"/>
      <c r="B18" s="319" t="s">
        <v>211</v>
      </c>
      <c r="C18" s="319"/>
      <c r="D18" s="319"/>
      <c r="E18" s="319"/>
      <c r="F18" s="319"/>
      <c r="G18" s="319"/>
      <c r="H18" s="319"/>
    </row>
    <row r="19" spans="1:8" ht="21" customHeight="1">
      <c r="A19" s="166"/>
      <c r="B19" s="88"/>
      <c r="C19" s="88" t="s">
        <v>94</v>
      </c>
      <c r="D19" s="88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88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27"/>
      <c r="F23" s="327"/>
      <c r="G23" s="327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  <c r="H29" s="7"/>
    </row>
    <row r="30" spans="1:8" ht="21" customHeight="1">
      <c r="A30" s="166"/>
      <c r="B30" s="170"/>
      <c r="C30" s="167"/>
      <c r="D30" s="167"/>
      <c r="E30" s="168"/>
      <c r="F30" s="166"/>
      <c r="G30" s="169"/>
      <c r="H30" s="7"/>
    </row>
    <row r="31" spans="1:8" ht="21" customHeight="1">
      <c r="A31" s="166"/>
      <c r="B31" s="170"/>
      <c r="C31" s="167"/>
      <c r="D31" s="167"/>
      <c r="E31" s="168"/>
      <c r="F31" s="166"/>
      <c r="G31" s="166"/>
      <c r="H31" s="7"/>
    </row>
    <row r="32" spans="1:8" ht="24" customHeight="1">
      <c r="A32" s="166"/>
      <c r="B32" s="203"/>
      <c r="C32" s="203"/>
      <c r="D32" s="203"/>
      <c r="E32" s="203"/>
      <c r="F32" s="203"/>
      <c r="G32" s="204"/>
      <c r="H32" s="7"/>
    </row>
    <row r="33" spans="1:8" s="16" customFormat="1" ht="30.75" customHeight="1">
      <c r="A33" s="324"/>
      <c r="B33" s="324"/>
      <c r="C33" s="324"/>
      <c r="D33" s="324"/>
      <c r="E33" s="324"/>
      <c r="F33" s="324"/>
      <c r="G33" s="324"/>
      <c r="H33" s="107"/>
    </row>
    <row r="34" spans="1:8" s="17" customFormat="1">
      <c r="A34" s="88"/>
      <c r="B34" s="88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0"/>
      <c r="B36" s="88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/>
      <c r="B38"/>
      <c r="C38"/>
      <c r="D38"/>
      <c r="E38"/>
      <c r="F38"/>
      <c r="G38"/>
    </row>
    <row r="46" spans="1:8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7" sqref="G7:G13"/>
    </sheetView>
  </sheetViews>
  <sheetFormatPr defaultRowHeight="15.75"/>
  <cols>
    <col min="1" max="1" width="5.7109375" style="191" customWidth="1"/>
    <col min="2" max="2" width="24.8554687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205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146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170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2" si="0">D8*C8</f>
        <v>92618</v>
      </c>
      <c r="F8" s="120">
        <f t="shared" ref="F8:F12" si="1">8000*C8</f>
        <v>8000</v>
      </c>
      <c r="G8" s="120">
        <f t="shared" ref="G8:G12" si="2">E8+F8</f>
        <v>100618</v>
      </c>
    </row>
    <row r="9" spans="1:9" ht="18.75" customHeight="1">
      <c r="A9" s="120">
        <v>3</v>
      </c>
      <c r="B9" s="127" t="s">
        <v>66</v>
      </c>
      <c r="C9" s="122">
        <v>0.75</v>
      </c>
      <c r="D9" s="122">
        <v>92618</v>
      </c>
      <c r="E9" s="121">
        <f t="shared" si="0"/>
        <v>69463.5</v>
      </c>
      <c r="F9" s="120">
        <f t="shared" si="1"/>
        <v>6000</v>
      </c>
      <c r="G9" s="120">
        <f t="shared" si="2"/>
        <v>75463.5</v>
      </c>
    </row>
    <row r="10" spans="1:9" ht="18.75" customHeight="1">
      <c r="A10" s="120">
        <v>4</v>
      </c>
      <c r="B10" s="127" t="s">
        <v>41</v>
      </c>
      <c r="C10" s="122">
        <v>0.75</v>
      </c>
      <c r="D10" s="122">
        <v>92618</v>
      </c>
      <c r="E10" s="121">
        <f t="shared" si="0"/>
        <v>69463.5</v>
      </c>
      <c r="F10" s="120">
        <f t="shared" si="1"/>
        <v>6000</v>
      </c>
      <c r="G10" s="120">
        <f t="shared" si="2"/>
        <v>75463.5</v>
      </c>
    </row>
    <row r="11" spans="1:9" ht="18.75" customHeight="1">
      <c r="A11" s="120">
        <v>5</v>
      </c>
      <c r="B11" s="127" t="s">
        <v>37</v>
      </c>
      <c r="C11" s="122">
        <v>0.5</v>
      </c>
      <c r="D11" s="122">
        <v>92618</v>
      </c>
      <c r="E11" s="121">
        <f t="shared" si="0"/>
        <v>46309</v>
      </c>
      <c r="F11" s="120">
        <f t="shared" si="1"/>
        <v>4000</v>
      </c>
      <c r="G11" s="120">
        <f t="shared" si="2"/>
        <v>50309</v>
      </c>
    </row>
    <row r="12" spans="1:9" ht="18.75" customHeight="1">
      <c r="A12" s="120">
        <v>6</v>
      </c>
      <c r="B12" s="123" t="s">
        <v>23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9" ht="18.75" customHeight="1">
      <c r="A17" s="120">
        <v>11</v>
      </c>
      <c r="B17" s="178" t="s">
        <v>16</v>
      </c>
      <c r="C17" s="178">
        <f>SUM(C7:C16)</f>
        <v>4.5</v>
      </c>
      <c r="D17" s="178">
        <f>SUM(D7:D16)</f>
        <v>580090</v>
      </c>
      <c r="E17" s="178">
        <f t="shared" ref="E17:G17" si="3">SUM(E7:E16)</f>
        <v>441163</v>
      </c>
      <c r="F17" s="178">
        <f t="shared" si="3"/>
        <v>36000</v>
      </c>
      <c r="G17" s="178">
        <f t="shared" si="3"/>
        <v>477163</v>
      </c>
    </row>
    <row r="18" spans="1:9" ht="33" customHeight="1">
      <c r="A18" s="166"/>
      <c r="B18" s="319" t="s">
        <v>220</v>
      </c>
      <c r="C18" s="319"/>
      <c r="D18" s="319"/>
      <c r="E18" s="319"/>
      <c r="F18" s="319"/>
      <c r="G18" s="319"/>
      <c r="H18" s="319"/>
    </row>
    <row r="19" spans="1:9" ht="21" customHeight="1">
      <c r="A19" s="166"/>
      <c r="B19" s="88"/>
      <c r="C19" s="88" t="s">
        <v>94</v>
      </c>
      <c r="D19" s="88"/>
      <c r="E19" s="18"/>
      <c r="F19" s="18"/>
      <c r="G19" s="18"/>
      <c r="H19" s="18"/>
    </row>
    <row r="20" spans="1:9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>
      <c r="A21" s="166"/>
      <c r="B21" s="75"/>
      <c r="C21" s="88" t="s">
        <v>95</v>
      </c>
      <c r="D21" s="88"/>
      <c r="E21" s="16"/>
      <c r="F21" s="40"/>
      <c r="G21" s="40"/>
      <c r="H21" s="40"/>
    </row>
    <row r="22" spans="1:9" ht="21" customHeight="1">
      <c r="A22" s="166"/>
      <c r="B22" s="170"/>
      <c r="C22" s="167"/>
      <c r="D22" s="167"/>
      <c r="E22" s="168"/>
      <c r="F22" s="166"/>
      <c r="G22" s="166"/>
    </row>
    <row r="23" spans="1:9" ht="21" customHeight="1">
      <c r="A23" s="171"/>
      <c r="B23" s="172"/>
      <c r="C23" s="167"/>
      <c r="D23" s="167"/>
      <c r="E23" s="327"/>
      <c r="F23" s="327"/>
      <c r="G23" s="327"/>
    </row>
    <row r="24" spans="1:9" ht="21" customHeight="1">
      <c r="A24" s="171"/>
      <c r="B24" s="172"/>
      <c r="C24" s="167"/>
      <c r="D24" s="167"/>
      <c r="E24" s="168"/>
      <c r="F24" s="166"/>
      <c r="G24" s="166"/>
    </row>
    <row r="25" spans="1:9" ht="21" customHeight="1">
      <c r="A25" s="166"/>
      <c r="B25" s="170"/>
      <c r="C25" s="167"/>
      <c r="D25" s="167"/>
      <c r="E25" s="168"/>
      <c r="F25" s="166"/>
      <c r="G25" s="166"/>
    </row>
    <row r="26" spans="1:9" ht="21" customHeight="1">
      <c r="A26" s="166"/>
      <c r="B26" s="170"/>
      <c r="C26" s="167"/>
      <c r="D26" s="167"/>
      <c r="E26" s="168"/>
      <c r="F26" s="166"/>
      <c r="G26" s="166"/>
    </row>
    <row r="27" spans="1:9" ht="21" customHeight="1">
      <c r="A27" s="166"/>
      <c r="B27" s="170"/>
      <c r="C27" s="167"/>
      <c r="D27" s="167"/>
      <c r="E27" s="168"/>
      <c r="F27" s="166"/>
      <c r="G27" s="166"/>
    </row>
    <row r="28" spans="1:9" ht="21" customHeight="1">
      <c r="A28" s="166"/>
      <c r="B28" s="173"/>
      <c r="C28" s="167"/>
      <c r="D28" s="167"/>
      <c r="E28" s="168"/>
      <c r="F28" s="174"/>
      <c r="G28" s="166"/>
    </row>
    <row r="29" spans="1:9" ht="21" customHeight="1">
      <c r="A29" s="166"/>
      <c r="B29" s="170"/>
      <c r="C29" s="167"/>
      <c r="D29" s="167"/>
      <c r="E29" s="168"/>
      <c r="F29" s="166"/>
      <c r="G29" s="169"/>
    </row>
    <row r="30" spans="1:9" ht="21" customHeight="1">
      <c r="A30" s="166"/>
      <c r="B30" s="170"/>
      <c r="C30" s="167"/>
      <c r="D30" s="167"/>
      <c r="E30" s="168"/>
      <c r="F30" s="166"/>
      <c r="G30" s="169"/>
    </row>
    <row r="31" spans="1:9" ht="21" customHeight="1">
      <c r="A31" s="166"/>
      <c r="B31" s="170"/>
      <c r="C31" s="167"/>
      <c r="D31" s="167"/>
      <c r="E31" s="168"/>
      <c r="F31" s="166"/>
      <c r="G31" s="166"/>
    </row>
    <row r="32" spans="1:9" ht="24" customHeight="1">
      <c r="A32" s="166"/>
      <c r="B32" s="203"/>
      <c r="C32" s="203"/>
      <c r="D32" s="203"/>
      <c r="E32" s="203"/>
      <c r="F32" s="203"/>
      <c r="G32" s="204"/>
      <c r="H32" s="7"/>
      <c r="I32" s="7"/>
    </row>
    <row r="33" spans="1:9" s="16" customFormat="1" ht="30.75" customHeight="1">
      <c r="A33" s="324"/>
      <c r="B33" s="324"/>
      <c r="C33" s="324"/>
      <c r="D33" s="324"/>
      <c r="E33" s="324"/>
      <c r="F33" s="324"/>
      <c r="G33" s="324"/>
      <c r="H33" s="107"/>
      <c r="I33" s="107"/>
    </row>
    <row r="34" spans="1:9" s="17" customFormat="1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>
      <c r="A36" s="200"/>
      <c r="B36" s="88"/>
      <c r="C36" s="107"/>
      <c r="D36" s="107"/>
      <c r="E36" s="40"/>
      <c r="F36" s="40"/>
      <c r="G36" s="40"/>
      <c r="H36" s="107"/>
      <c r="I36" s="107"/>
    </row>
    <row r="37" spans="1:9">
      <c r="A37" s="23"/>
      <c r="B37" s="23"/>
      <c r="C37" s="23"/>
      <c r="D37" s="23"/>
      <c r="E37" s="23"/>
      <c r="F37" s="23"/>
      <c r="G37" s="23"/>
    </row>
    <row r="38" spans="1:9" ht="15">
      <c r="A38"/>
      <c r="B38"/>
      <c r="C38"/>
      <c r="D38"/>
      <c r="E38"/>
      <c r="F38"/>
      <c r="G38"/>
    </row>
    <row r="46" spans="1:9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L26" sqref="L26"/>
    </sheetView>
  </sheetViews>
  <sheetFormatPr defaultRowHeight="15.75"/>
  <cols>
    <col min="1" max="1" width="5.7109375" style="191" customWidth="1"/>
    <col min="2" max="2" width="32.8554687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225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147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135000</v>
      </c>
      <c r="E7" s="121">
        <f>D7*C7</f>
        <v>135000</v>
      </c>
      <c r="F7" s="120">
        <f>8000*C7</f>
        <v>8000</v>
      </c>
      <c r="G7" s="120">
        <f>E7+F7</f>
        <v>143000</v>
      </c>
    </row>
    <row r="8" spans="1:9" ht="18.75" customHeight="1">
      <c r="A8" s="120">
        <v>2</v>
      </c>
      <c r="B8" s="127" t="s">
        <v>23</v>
      </c>
      <c r="C8" s="122">
        <v>0.6</v>
      </c>
      <c r="D8" s="122">
        <v>92618</v>
      </c>
      <c r="E8" s="121">
        <v>55571</v>
      </c>
      <c r="F8" s="120">
        <f t="shared" ref="F8:F32" si="0">8000*C8</f>
        <v>4800</v>
      </c>
      <c r="G8" s="120">
        <f t="shared" ref="G8:G32" si="1">E8+F8</f>
        <v>60371</v>
      </c>
    </row>
    <row r="9" spans="1:9" ht="18.75" customHeight="1">
      <c r="A9" s="120">
        <v>3</v>
      </c>
      <c r="B9" s="127" t="s">
        <v>35</v>
      </c>
      <c r="C9" s="122">
        <v>0.5</v>
      </c>
      <c r="D9" s="122">
        <v>92618</v>
      </c>
      <c r="E9" s="121">
        <f t="shared" ref="E9:E32" si="2">D9*C9</f>
        <v>46309</v>
      </c>
      <c r="F9" s="120">
        <f t="shared" si="0"/>
        <v>4000</v>
      </c>
      <c r="G9" s="120">
        <f t="shared" si="1"/>
        <v>50309</v>
      </c>
    </row>
    <row r="10" spans="1:9" ht="18.75" customHeight="1">
      <c r="A10" s="120">
        <v>4</v>
      </c>
      <c r="B10" s="127" t="s">
        <v>30</v>
      </c>
      <c r="C10" s="122">
        <v>0.5</v>
      </c>
      <c r="D10" s="122">
        <v>92618</v>
      </c>
      <c r="E10" s="121">
        <f t="shared" si="2"/>
        <v>46309</v>
      </c>
      <c r="F10" s="120">
        <f t="shared" si="0"/>
        <v>4000</v>
      </c>
      <c r="G10" s="120">
        <f t="shared" si="1"/>
        <v>50309</v>
      </c>
    </row>
    <row r="11" spans="1:9" s="239" customFormat="1" ht="18.75" customHeight="1">
      <c r="A11" s="121">
        <v>5</v>
      </c>
      <c r="B11" s="240" t="s">
        <v>223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9" ht="18.75" customHeight="1">
      <c r="A12" s="120">
        <v>6</v>
      </c>
      <c r="B12" s="123" t="s">
        <v>37</v>
      </c>
      <c r="C12" s="122">
        <v>0.75</v>
      </c>
      <c r="D12" s="122">
        <v>92618</v>
      </c>
      <c r="E12" s="207">
        <v>69464</v>
      </c>
      <c r="F12" s="120">
        <f t="shared" si="0"/>
        <v>6000</v>
      </c>
      <c r="G12" s="120">
        <f t="shared" si="1"/>
        <v>75464</v>
      </c>
    </row>
    <row r="13" spans="1:9" ht="18.75" customHeight="1">
      <c r="A13" s="120">
        <v>7</v>
      </c>
      <c r="B13" s="123" t="s">
        <v>38</v>
      </c>
      <c r="C13" s="122">
        <v>0.56000000000000005</v>
      </c>
      <c r="D13" s="122">
        <v>92618</v>
      </c>
      <c r="E13" s="207">
        <v>51866</v>
      </c>
      <c r="F13" s="120">
        <f t="shared" si="0"/>
        <v>4480</v>
      </c>
      <c r="G13" s="120">
        <f t="shared" si="1"/>
        <v>56346</v>
      </c>
    </row>
    <row r="14" spans="1:9" ht="18.75" customHeight="1">
      <c r="A14" s="120">
        <v>8</v>
      </c>
      <c r="B14" s="123" t="s">
        <v>38</v>
      </c>
      <c r="C14" s="122">
        <v>0.56000000000000005</v>
      </c>
      <c r="D14" s="122">
        <v>92618</v>
      </c>
      <c r="E14" s="207">
        <v>51866</v>
      </c>
      <c r="F14" s="120">
        <f t="shared" si="0"/>
        <v>4480</v>
      </c>
      <c r="G14" s="120">
        <f t="shared" si="1"/>
        <v>56346</v>
      </c>
    </row>
    <row r="15" spans="1:9" ht="18.75" customHeight="1">
      <c r="A15" s="120">
        <v>9</v>
      </c>
      <c r="B15" s="123" t="s">
        <v>38</v>
      </c>
      <c r="C15" s="122">
        <v>0.56000000000000005</v>
      </c>
      <c r="D15" s="122">
        <v>92618</v>
      </c>
      <c r="E15" s="207">
        <v>51866</v>
      </c>
      <c r="F15" s="120">
        <f t="shared" si="0"/>
        <v>4480</v>
      </c>
      <c r="G15" s="120">
        <f t="shared" si="1"/>
        <v>56346</v>
      </c>
      <c r="I15" t="s">
        <v>129</v>
      </c>
    </row>
    <row r="16" spans="1:9" ht="18.75" customHeight="1">
      <c r="A16" s="120">
        <v>10</v>
      </c>
      <c r="B16" s="123" t="s">
        <v>38</v>
      </c>
      <c r="C16" s="122">
        <v>0.56000000000000005</v>
      </c>
      <c r="D16" s="122">
        <v>92618</v>
      </c>
      <c r="E16" s="207">
        <v>51866</v>
      </c>
      <c r="F16" s="120">
        <f t="shared" si="0"/>
        <v>4480</v>
      </c>
      <c r="G16" s="120">
        <f t="shared" si="1"/>
        <v>56346</v>
      </c>
    </row>
    <row r="17" spans="1:7" ht="18.75" customHeight="1">
      <c r="A17" s="120">
        <v>11</v>
      </c>
      <c r="B17" s="123" t="s">
        <v>38</v>
      </c>
      <c r="C17" s="211">
        <v>0.56000000000000005</v>
      </c>
      <c r="D17" s="122">
        <v>92618</v>
      </c>
      <c r="E17" s="207">
        <v>51866</v>
      </c>
      <c r="F17" s="120">
        <f t="shared" si="0"/>
        <v>4480</v>
      </c>
      <c r="G17" s="120">
        <f t="shared" si="1"/>
        <v>56346</v>
      </c>
    </row>
    <row r="18" spans="1:7" ht="18.75" customHeight="1">
      <c r="A18" s="120">
        <v>12</v>
      </c>
      <c r="B18" s="123" t="s">
        <v>38</v>
      </c>
      <c r="C18" s="211">
        <v>0.56000000000000005</v>
      </c>
      <c r="D18" s="122">
        <v>92618</v>
      </c>
      <c r="E18" s="207">
        <v>51866</v>
      </c>
      <c r="F18" s="120">
        <f t="shared" si="0"/>
        <v>4480</v>
      </c>
      <c r="G18" s="120">
        <f t="shared" si="1"/>
        <v>56346</v>
      </c>
    </row>
    <row r="19" spans="1:7" ht="18.75" customHeight="1">
      <c r="A19" s="120">
        <v>13</v>
      </c>
      <c r="B19" s="178" t="s">
        <v>172</v>
      </c>
      <c r="C19" s="211">
        <v>0.75</v>
      </c>
      <c r="D19" s="122">
        <v>92618</v>
      </c>
      <c r="E19" s="207">
        <v>69464</v>
      </c>
      <c r="F19" s="120">
        <f t="shared" si="0"/>
        <v>6000</v>
      </c>
      <c r="G19" s="120">
        <f t="shared" si="1"/>
        <v>75464</v>
      </c>
    </row>
    <row r="20" spans="1:7" ht="18.75" customHeight="1">
      <c r="A20" s="120">
        <v>14</v>
      </c>
      <c r="B20" s="178" t="s">
        <v>39</v>
      </c>
      <c r="C20" s="211">
        <v>0.5</v>
      </c>
      <c r="D20" s="122">
        <v>92618</v>
      </c>
      <c r="E20" s="121">
        <f t="shared" si="2"/>
        <v>46309</v>
      </c>
      <c r="F20" s="120">
        <f t="shared" si="0"/>
        <v>4000</v>
      </c>
      <c r="G20" s="120">
        <f t="shared" si="1"/>
        <v>50309</v>
      </c>
    </row>
    <row r="21" spans="1:7" ht="18.75" customHeight="1">
      <c r="A21" s="120">
        <v>15</v>
      </c>
      <c r="B21" s="178" t="s">
        <v>39</v>
      </c>
      <c r="C21" s="211">
        <v>0.5</v>
      </c>
      <c r="D21" s="122">
        <v>92618</v>
      </c>
      <c r="E21" s="121">
        <f t="shared" si="2"/>
        <v>46309</v>
      </c>
      <c r="F21" s="120">
        <f t="shared" si="0"/>
        <v>4000</v>
      </c>
      <c r="G21" s="120">
        <f t="shared" si="1"/>
        <v>50309</v>
      </c>
    </row>
    <row r="22" spans="1:7" ht="18.75" customHeight="1">
      <c r="A22" s="120">
        <v>16</v>
      </c>
      <c r="B22" s="178" t="s">
        <v>39</v>
      </c>
      <c r="C22" s="211">
        <v>0.5</v>
      </c>
      <c r="D22" s="122">
        <v>92618</v>
      </c>
      <c r="E22" s="121">
        <f t="shared" si="2"/>
        <v>46309</v>
      </c>
      <c r="F22" s="120">
        <f t="shared" si="0"/>
        <v>4000</v>
      </c>
      <c r="G22" s="120">
        <f t="shared" si="1"/>
        <v>50309</v>
      </c>
    </row>
    <row r="23" spans="1:7" ht="18.75" customHeight="1">
      <c r="A23" s="120">
        <v>17</v>
      </c>
      <c r="B23" s="178" t="s">
        <v>39</v>
      </c>
      <c r="C23" s="211">
        <v>0.5</v>
      </c>
      <c r="D23" s="122">
        <v>92618</v>
      </c>
      <c r="E23" s="121">
        <f t="shared" si="2"/>
        <v>46309</v>
      </c>
      <c r="F23" s="120">
        <f t="shared" si="0"/>
        <v>4000</v>
      </c>
      <c r="G23" s="120">
        <f t="shared" si="1"/>
        <v>50309</v>
      </c>
    </row>
    <row r="24" spans="1:7" ht="18.75" customHeight="1">
      <c r="A24" s="120">
        <v>18</v>
      </c>
      <c r="B24" s="178" t="s">
        <v>39</v>
      </c>
      <c r="C24" s="211">
        <v>0.5</v>
      </c>
      <c r="D24" s="122">
        <v>92618</v>
      </c>
      <c r="E24" s="121">
        <f t="shared" si="2"/>
        <v>46309</v>
      </c>
      <c r="F24" s="120">
        <f t="shared" si="0"/>
        <v>4000</v>
      </c>
      <c r="G24" s="120">
        <f t="shared" si="1"/>
        <v>50309</v>
      </c>
    </row>
    <row r="25" spans="1:7" ht="18.75" customHeight="1">
      <c r="A25" s="120">
        <v>19</v>
      </c>
      <c r="B25" s="178" t="s">
        <v>39</v>
      </c>
      <c r="C25" s="211">
        <v>0.5</v>
      </c>
      <c r="D25" s="122">
        <v>92618</v>
      </c>
      <c r="E25" s="121">
        <f t="shared" si="2"/>
        <v>46309</v>
      </c>
      <c r="F25" s="120">
        <f t="shared" si="0"/>
        <v>4000</v>
      </c>
      <c r="G25" s="120">
        <f t="shared" si="1"/>
        <v>50309</v>
      </c>
    </row>
    <row r="26" spans="1:7" ht="18.75" customHeight="1">
      <c r="A26" s="120">
        <v>20</v>
      </c>
      <c r="B26" s="178" t="s">
        <v>173</v>
      </c>
      <c r="C26" s="211">
        <v>1</v>
      </c>
      <c r="D26" s="122">
        <v>92618</v>
      </c>
      <c r="E26" s="121">
        <f t="shared" si="2"/>
        <v>92618</v>
      </c>
      <c r="F26" s="120">
        <f t="shared" si="0"/>
        <v>8000</v>
      </c>
      <c r="G26" s="120">
        <f t="shared" si="1"/>
        <v>100618</v>
      </c>
    </row>
    <row r="27" spans="1:7" ht="18.75" customHeight="1">
      <c r="A27" s="120">
        <v>21</v>
      </c>
      <c r="B27" s="178" t="s">
        <v>174</v>
      </c>
      <c r="C27" s="211">
        <v>1</v>
      </c>
      <c r="D27" s="122">
        <v>92618</v>
      </c>
      <c r="E27" s="121">
        <f t="shared" si="2"/>
        <v>92618</v>
      </c>
      <c r="F27" s="120">
        <f t="shared" si="0"/>
        <v>8000</v>
      </c>
      <c r="G27" s="120">
        <f t="shared" si="1"/>
        <v>100618</v>
      </c>
    </row>
    <row r="28" spans="1:7" ht="18.75" customHeight="1">
      <c r="A28" s="120">
        <v>22</v>
      </c>
      <c r="B28" s="178" t="s">
        <v>175</v>
      </c>
      <c r="C28" s="211">
        <v>0.5</v>
      </c>
      <c r="D28" s="122">
        <v>92618</v>
      </c>
      <c r="E28" s="121">
        <f t="shared" si="2"/>
        <v>46309</v>
      </c>
      <c r="F28" s="120">
        <f t="shared" si="0"/>
        <v>4000</v>
      </c>
      <c r="G28" s="120">
        <f t="shared" si="1"/>
        <v>50309</v>
      </c>
    </row>
    <row r="29" spans="1:7" s="239" customFormat="1" ht="18.75" customHeight="1">
      <c r="A29" s="121">
        <v>23</v>
      </c>
      <c r="B29" s="238" t="s">
        <v>37</v>
      </c>
      <c r="C29" s="121">
        <v>0.5</v>
      </c>
      <c r="D29" s="122">
        <v>92618</v>
      </c>
      <c r="E29" s="121">
        <f t="shared" si="2"/>
        <v>46309</v>
      </c>
      <c r="F29" s="121">
        <f t="shared" si="0"/>
        <v>4000</v>
      </c>
      <c r="G29" s="121">
        <f t="shared" si="1"/>
        <v>50309</v>
      </c>
    </row>
    <row r="30" spans="1:7" ht="18.75" customHeight="1">
      <c r="A30" s="120">
        <v>24</v>
      </c>
      <c r="B30" s="178" t="s">
        <v>176</v>
      </c>
      <c r="C30" s="211">
        <v>0.5</v>
      </c>
      <c r="D30" s="122">
        <v>92618</v>
      </c>
      <c r="E30" s="121">
        <f t="shared" si="2"/>
        <v>46309</v>
      </c>
      <c r="F30" s="120">
        <f t="shared" si="0"/>
        <v>4000</v>
      </c>
      <c r="G30" s="120">
        <f t="shared" si="1"/>
        <v>50309</v>
      </c>
    </row>
    <row r="31" spans="1:7" ht="18.75" customHeight="1">
      <c r="A31" s="120">
        <v>25</v>
      </c>
      <c r="B31" s="178" t="s">
        <v>29</v>
      </c>
      <c r="C31" s="211">
        <v>1</v>
      </c>
      <c r="D31" s="122">
        <v>92618</v>
      </c>
      <c r="E31" s="121">
        <f t="shared" si="2"/>
        <v>92618</v>
      </c>
      <c r="F31" s="120">
        <f t="shared" si="0"/>
        <v>8000</v>
      </c>
      <c r="G31" s="120">
        <f t="shared" si="1"/>
        <v>100618</v>
      </c>
    </row>
    <row r="32" spans="1:7" ht="18.75" customHeight="1">
      <c r="A32" s="120">
        <v>26</v>
      </c>
      <c r="B32" s="178" t="s">
        <v>29</v>
      </c>
      <c r="C32" s="211">
        <v>1</v>
      </c>
      <c r="D32" s="122">
        <v>92618</v>
      </c>
      <c r="E32" s="121">
        <f t="shared" si="2"/>
        <v>92618</v>
      </c>
      <c r="F32" s="120">
        <f t="shared" si="0"/>
        <v>8000</v>
      </c>
      <c r="G32" s="120">
        <f t="shared" si="1"/>
        <v>100618</v>
      </c>
    </row>
    <row r="33" spans="1:8" ht="18.75" customHeight="1">
      <c r="A33" s="120"/>
      <c r="B33" s="178" t="s">
        <v>171</v>
      </c>
      <c r="C33" s="178">
        <f>SUM(C7:C32)</f>
        <v>16.96</v>
      </c>
      <c r="D33" s="178">
        <f t="shared" ref="D33:G33" si="3">SUM(D7:D32)</f>
        <v>2450450</v>
      </c>
      <c r="E33" s="178">
        <f t="shared" si="3"/>
        <v>1613184</v>
      </c>
      <c r="F33" s="178">
        <f t="shared" si="3"/>
        <v>135680</v>
      </c>
      <c r="G33" s="178">
        <f t="shared" si="3"/>
        <v>1748864</v>
      </c>
    </row>
    <row r="34" spans="1:8" ht="33" customHeight="1">
      <c r="A34" s="166"/>
      <c r="B34" s="226" t="s">
        <v>220</v>
      </c>
      <c r="C34" s="198"/>
      <c r="D34" s="198"/>
      <c r="E34" s="198"/>
      <c r="F34" s="198"/>
      <c r="G34" s="198"/>
      <c r="H34" s="197"/>
    </row>
    <row r="35" spans="1:8" ht="21" customHeight="1">
      <c r="A35" s="166"/>
      <c r="B35" s="88"/>
      <c r="C35" s="88" t="s">
        <v>94</v>
      </c>
      <c r="D35" s="88"/>
      <c r="E35" s="18"/>
      <c r="F35" s="18"/>
      <c r="G35" s="18"/>
      <c r="H35" s="18"/>
    </row>
    <row r="36" spans="1:8" ht="21" customHeight="1">
      <c r="A36" s="166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>
      <c r="A37" s="166"/>
      <c r="B37" s="75"/>
      <c r="C37" s="88" t="s">
        <v>95</v>
      </c>
      <c r="D37" s="88"/>
      <c r="E37" s="16"/>
      <c r="F37" s="40"/>
      <c r="G37" s="40"/>
      <c r="H37" s="40"/>
    </row>
    <row r="38" spans="1:8" ht="21" customHeight="1">
      <c r="A38" s="166"/>
      <c r="B38" s="170"/>
      <c r="C38" s="167"/>
      <c r="D38" s="167"/>
      <c r="E38" s="168"/>
      <c r="F38" s="166"/>
      <c r="G38" s="166"/>
    </row>
    <row r="39" spans="1:8" ht="21" customHeight="1">
      <c r="A39" s="171"/>
      <c r="B39" s="172"/>
      <c r="C39" s="167"/>
      <c r="D39" s="167"/>
      <c r="E39" s="327"/>
      <c r="F39" s="327"/>
      <c r="G39" s="327"/>
    </row>
    <row r="40" spans="1:8" ht="21" customHeight="1">
      <c r="A40" s="171"/>
      <c r="B40" s="172"/>
      <c r="C40" s="167"/>
      <c r="D40" s="167"/>
      <c r="E40" s="168"/>
      <c r="F40" s="166"/>
      <c r="G40" s="166"/>
    </row>
    <row r="41" spans="1:8" ht="21" customHeight="1">
      <c r="A41" s="166"/>
      <c r="B41" s="170"/>
      <c r="C41" s="167"/>
      <c r="D41" s="167"/>
      <c r="E41" s="168"/>
      <c r="F41" s="166"/>
      <c r="G41" s="166"/>
    </row>
    <row r="42" spans="1:8" ht="21" customHeight="1">
      <c r="A42" s="166"/>
      <c r="B42" s="170"/>
      <c r="C42" s="167"/>
      <c r="D42" s="167"/>
      <c r="E42" s="168"/>
      <c r="F42" s="166"/>
      <c r="G42" s="166"/>
    </row>
    <row r="43" spans="1:8" ht="21" customHeight="1">
      <c r="A43" s="166"/>
      <c r="B43" s="170"/>
      <c r="C43" s="167"/>
      <c r="D43" s="167"/>
      <c r="E43" s="168"/>
      <c r="F43" s="166"/>
      <c r="G43" s="166"/>
    </row>
    <row r="44" spans="1:8" ht="21" customHeight="1">
      <c r="A44" s="166"/>
      <c r="B44" s="173"/>
      <c r="C44" s="167"/>
      <c r="D44" s="167"/>
      <c r="E44" s="168"/>
      <c r="F44" s="174"/>
      <c r="G44" s="166"/>
    </row>
    <row r="45" spans="1:8" ht="21" customHeight="1">
      <c r="A45" s="166"/>
      <c r="B45" s="170"/>
      <c r="C45" s="167"/>
      <c r="D45" s="167"/>
      <c r="E45" s="168"/>
      <c r="F45" s="166"/>
      <c r="G45" s="169"/>
    </row>
    <row r="46" spans="1:8" ht="21" customHeight="1">
      <c r="A46" s="166"/>
      <c r="B46" s="170"/>
      <c r="C46" s="167"/>
      <c r="D46" s="167"/>
      <c r="E46" s="168"/>
      <c r="F46" s="166"/>
      <c r="G46" s="169"/>
    </row>
    <row r="47" spans="1:8" ht="21" customHeight="1">
      <c r="A47" s="166"/>
      <c r="B47" s="170"/>
      <c r="C47" s="167"/>
      <c r="D47" s="167"/>
      <c r="E47" s="168"/>
      <c r="F47" s="166"/>
      <c r="G47" s="166"/>
    </row>
    <row r="48" spans="1:8" ht="24" customHeight="1">
      <c r="A48" s="166"/>
      <c r="B48" s="203"/>
      <c r="C48" s="203"/>
      <c r="D48" s="203"/>
      <c r="E48" s="203"/>
      <c r="F48" s="203"/>
      <c r="G48" s="204"/>
    </row>
    <row r="49" spans="1:7" s="16" customFormat="1" ht="30.75" customHeight="1">
      <c r="A49" s="324"/>
      <c r="B49" s="324"/>
      <c r="C49" s="324"/>
      <c r="D49" s="324"/>
      <c r="E49" s="324"/>
      <c r="F49" s="324"/>
      <c r="G49" s="324"/>
    </row>
    <row r="50" spans="1:7" s="17" customFormat="1">
      <c r="A50" s="205"/>
      <c r="B50" s="205"/>
      <c r="C50" s="18"/>
      <c r="D50" s="18"/>
      <c r="E50" s="18"/>
      <c r="F50" s="18"/>
      <c r="G50" s="18"/>
    </row>
    <row r="51" spans="1:7" s="16" customFormat="1">
      <c r="A51" s="40"/>
      <c r="B51" s="40"/>
      <c r="C51" s="40"/>
      <c r="D51" s="40"/>
      <c r="E51" s="40"/>
      <c r="F51" s="40"/>
      <c r="G51" s="40"/>
    </row>
    <row r="52" spans="1:7" s="16" customFormat="1">
      <c r="A52" s="202"/>
      <c r="B52" s="205"/>
      <c r="C52" s="107"/>
      <c r="D52" s="107"/>
      <c r="E52" s="40"/>
      <c r="F52" s="40"/>
      <c r="G52" s="40"/>
    </row>
    <row r="53" spans="1:7">
      <c r="A53" s="23"/>
      <c r="B53" s="23"/>
      <c r="C53" s="23"/>
      <c r="D53" s="23"/>
      <c r="E53" s="23"/>
      <c r="F53" s="23"/>
      <c r="G53" s="23"/>
    </row>
    <row r="54" spans="1:7" ht="15">
      <c r="A54"/>
      <c r="B54"/>
      <c r="C54"/>
      <c r="D54"/>
      <c r="E54"/>
      <c r="F54"/>
      <c r="G54"/>
    </row>
    <row r="62" spans="1:7">
      <c r="F62" s="191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F34" sqref="F34"/>
    </sheetView>
  </sheetViews>
  <sheetFormatPr defaultRowHeight="15.75"/>
  <cols>
    <col min="1" max="1" width="5.7109375" style="191" customWidth="1"/>
    <col min="2" max="2" width="36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7">
      <c r="E1" s="320" t="s">
        <v>63</v>
      </c>
      <c r="F1" s="320"/>
      <c r="G1" s="320"/>
    </row>
    <row r="2" spans="1:7">
      <c r="E2" s="320" t="s">
        <v>93</v>
      </c>
      <c r="F2" s="320"/>
      <c r="G2" s="320"/>
    </row>
    <row r="3" spans="1:7">
      <c r="E3" s="320" t="s">
        <v>205</v>
      </c>
      <c r="F3" s="320"/>
      <c r="G3" s="320"/>
    </row>
    <row r="4" spans="1:7" ht="15">
      <c r="A4" s="325" t="s">
        <v>134</v>
      </c>
      <c r="B4" s="325"/>
      <c r="C4" s="325"/>
      <c r="D4" s="325"/>
      <c r="E4" s="325"/>
      <c r="F4" s="325"/>
      <c r="G4" s="325"/>
    </row>
    <row r="5" spans="1:7" ht="16.5" thickBot="1">
      <c r="A5" s="326" t="s">
        <v>148</v>
      </c>
      <c r="B5" s="326"/>
      <c r="C5" s="326"/>
      <c r="D5" s="326"/>
      <c r="E5" s="326"/>
      <c r="F5" s="326"/>
      <c r="G5" s="326"/>
    </row>
    <row r="6" spans="1:7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178</v>
      </c>
      <c r="F6" s="175" t="s">
        <v>5</v>
      </c>
      <c r="G6" s="175" t="s">
        <v>6</v>
      </c>
    </row>
    <row r="7" spans="1:7" ht="18.75" customHeight="1">
      <c r="A7" s="120">
        <v>1</v>
      </c>
      <c r="B7" s="127" t="s">
        <v>184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31" si="0">C8*D8</f>
        <v>46309</v>
      </c>
      <c r="F8" s="120">
        <f t="shared" ref="F8:F31" si="1">8000*C8</f>
        <v>4000</v>
      </c>
      <c r="G8" s="120">
        <f t="shared" ref="G8:G31" si="2">E8+F8</f>
        <v>50309</v>
      </c>
    </row>
    <row r="9" spans="1:7" ht="18.75" customHeight="1">
      <c r="A9" s="120">
        <v>3</v>
      </c>
      <c r="B9" s="127" t="s">
        <v>35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7" ht="18.75" customHeight="1">
      <c r="A10" s="120">
        <v>4</v>
      </c>
      <c r="B10" s="127" t="s">
        <v>38</v>
      </c>
      <c r="C10" s="122">
        <v>0.56000000000000005</v>
      </c>
      <c r="D10" s="122">
        <v>92618</v>
      </c>
      <c r="E10" s="121">
        <v>51866</v>
      </c>
      <c r="F10" s="120">
        <f t="shared" si="1"/>
        <v>4480</v>
      </c>
      <c r="G10" s="120">
        <f t="shared" si="2"/>
        <v>56346</v>
      </c>
    </row>
    <row r="11" spans="1:7" ht="18.75" customHeight="1">
      <c r="A11" s="120">
        <v>5</v>
      </c>
      <c r="B11" s="127" t="s">
        <v>38</v>
      </c>
      <c r="C11" s="122">
        <v>0.56000000000000005</v>
      </c>
      <c r="D11" s="122">
        <v>92618</v>
      </c>
      <c r="E11" s="121">
        <v>51866</v>
      </c>
      <c r="F11" s="120">
        <f t="shared" si="1"/>
        <v>4480</v>
      </c>
      <c r="G11" s="120">
        <f t="shared" si="2"/>
        <v>56346</v>
      </c>
    </row>
    <row r="12" spans="1:7" ht="18.75" customHeight="1">
      <c r="A12" s="120">
        <v>6</v>
      </c>
      <c r="B12" s="127" t="s">
        <v>38</v>
      </c>
      <c r="C12" s="122">
        <v>0.56000000000000005</v>
      </c>
      <c r="D12" s="122">
        <v>92618</v>
      </c>
      <c r="E12" s="121">
        <v>51866</v>
      </c>
      <c r="F12" s="120">
        <f t="shared" si="1"/>
        <v>4480</v>
      </c>
      <c r="G12" s="120">
        <f t="shared" si="2"/>
        <v>56346</v>
      </c>
    </row>
    <row r="13" spans="1:7" ht="18.75" customHeight="1">
      <c r="A13" s="120">
        <v>7</v>
      </c>
      <c r="B13" s="127" t="s">
        <v>38</v>
      </c>
      <c r="C13" s="122">
        <v>0.56000000000000005</v>
      </c>
      <c r="D13" s="122">
        <v>92618</v>
      </c>
      <c r="E13" s="121">
        <v>51866</v>
      </c>
      <c r="F13" s="120">
        <f t="shared" si="1"/>
        <v>4480</v>
      </c>
      <c r="G13" s="120">
        <f t="shared" si="2"/>
        <v>56346</v>
      </c>
    </row>
    <row r="14" spans="1:7" ht="18.75" customHeight="1">
      <c r="A14" s="120">
        <v>8</v>
      </c>
      <c r="B14" s="127" t="s">
        <v>38</v>
      </c>
      <c r="C14" s="122">
        <v>0.56000000000000005</v>
      </c>
      <c r="D14" s="122">
        <v>92618</v>
      </c>
      <c r="E14" s="121">
        <v>51866</v>
      </c>
      <c r="F14" s="120">
        <f t="shared" si="1"/>
        <v>4480</v>
      </c>
      <c r="G14" s="120">
        <f t="shared" si="2"/>
        <v>56346</v>
      </c>
    </row>
    <row r="15" spans="1:7" ht="18.75" customHeight="1">
      <c r="A15" s="120">
        <v>9</v>
      </c>
      <c r="B15" s="127" t="s">
        <v>38</v>
      </c>
      <c r="C15" s="122">
        <v>0.56000000000000005</v>
      </c>
      <c r="D15" s="122">
        <v>92618</v>
      </c>
      <c r="E15" s="121">
        <v>51866</v>
      </c>
      <c r="F15" s="120">
        <f t="shared" si="1"/>
        <v>4480</v>
      </c>
      <c r="G15" s="120">
        <f t="shared" si="2"/>
        <v>56346</v>
      </c>
    </row>
    <row r="16" spans="1:7" ht="18.75" customHeight="1">
      <c r="A16" s="120">
        <v>10</v>
      </c>
      <c r="B16" s="123" t="s">
        <v>179</v>
      </c>
      <c r="C16" s="122">
        <v>0.5</v>
      </c>
      <c r="D16" s="122">
        <v>92618</v>
      </c>
      <c r="E16" s="121">
        <f t="shared" si="0"/>
        <v>46309</v>
      </c>
      <c r="F16" s="120">
        <f t="shared" si="1"/>
        <v>4000</v>
      </c>
      <c r="G16" s="120">
        <f t="shared" si="2"/>
        <v>50309</v>
      </c>
    </row>
    <row r="17" spans="1:9" ht="18.75" customHeight="1">
      <c r="A17" s="120">
        <v>11</v>
      </c>
      <c r="B17" s="123" t="s">
        <v>179</v>
      </c>
      <c r="C17" s="122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9" ht="18.75" customHeight="1">
      <c r="A18" s="120">
        <v>12</v>
      </c>
      <c r="B18" s="123" t="s">
        <v>179</v>
      </c>
      <c r="C18" s="122">
        <v>0.5</v>
      </c>
      <c r="D18" s="122">
        <v>92618</v>
      </c>
      <c r="E18" s="121">
        <f t="shared" si="0"/>
        <v>46309</v>
      </c>
      <c r="F18" s="120">
        <f t="shared" si="1"/>
        <v>4000</v>
      </c>
      <c r="G18" s="120">
        <f t="shared" si="2"/>
        <v>50309</v>
      </c>
    </row>
    <row r="19" spans="1:9" ht="18.75" customHeight="1">
      <c r="A19" s="120">
        <v>13</v>
      </c>
      <c r="B19" s="123" t="s">
        <v>179</v>
      </c>
      <c r="C19" s="122">
        <v>0.5</v>
      </c>
      <c r="D19" s="122">
        <v>92618</v>
      </c>
      <c r="E19" s="121">
        <f t="shared" si="0"/>
        <v>46309</v>
      </c>
      <c r="F19" s="120">
        <f t="shared" si="1"/>
        <v>4000</v>
      </c>
      <c r="G19" s="120">
        <f t="shared" si="2"/>
        <v>50309</v>
      </c>
    </row>
    <row r="20" spans="1:9" ht="18.75" customHeight="1">
      <c r="A20" s="120">
        <v>14</v>
      </c>
      <c r="B20" s="123" t="s">
        <v>179</v>
      </c>
      <c r="C20" s="122">
        <v>0.5</v>
      </c>
      <c r="D20" s="122">
        <v>92618</v>
      </c>
      <c r="E20" s="121">
        <f t="shared" si="0"/>
        <v>46309</v>
      </c>
      <c r="F20" s="120">
        <f t="shared" si="1"/>
        <v>4000</v>
      </c>
      <c r="G20" s="120">
        <f t="shared" si="2"/>
        <v>50309</v>
      </c>
    </row>
    <row r="21" spans="1:9" ht="18.75" customHeight="1">
      <c r="A21" s="120">
        <v>15</v>
      </c>
      <c r="B21" s="123" t="s">
        <v>179</v>
      </c>
      <c r="C21" s="122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9" ht="18.75" customHeight="1">
      <c r="A22" s="120">
        <v>16</v>
      </c>
      <c r="B22" s="123" t="s">
        <v>180</v>
      </c>
      <c r="C22" s="122">
        <v>0.5</v>
      </c>
      <c r="D22" s="122">
        <v>92618</v>
      </c>
      <c r="E22" s="121">
        <f t="shared" si="0"/>
        <v>46309</v>
      </c>
      <c r="F22" s="120">
        <f t="shared" si="1"/>
        <v>4000</v>
      </c>
      <c r="G22" s="120">
        <f t="shared" si="2"/>
        <v>50309</v>
      </c>
    </row>
    <row r="23" spans="1:9" ht="18.75" customHeight="1">
      <c r="A23" s="120">
        <v>17</v>
      </c>
      <c r="B23" s="123" t="s">
        <v>37</v>
      </c>
      <c r="C23" s="122">
        <v>1</v>
      </c>
      <c r="D23" s="122">
        <v>92618</v>
      </c>
      <c r="E23" s="121">
        <f t="shared" si="0"/>
        <v>92618</v>
      </c>
      <c r="F23" s="120">
        <f t="shared" si="1"/>
        <v>8000</v>
      </c>
      <c r="G23" s="120">
        <f t="shared" si="2"/>
        <v>100618</v>
      </c>
    </row>
    <row r="24" spans="1:9" ht="18.75" customHeight="1">
      <c r="A24" s="120">
        <v>18</v>
      </c>
      <c r="B24" s="123" t="s">
        <v>30</v>
      </c>
      <c r="C24" s="122">
        <v>0.75</v>
      </c>
      <c r="D24" s="122">
        <v>92618</v>
      </c>
      <c r="E24" s="121">
        <f t="shared" si="0"/>
        <v>69463.5</v>
      </c>
      <c r="F24" s="120">
        <f t="shared" si="1"/>
        <v>6000</v>
      </c>
      <c r="G24" s="120">
        <f t="shared" si="2"/>
        <v>75463.5</v>
      </c>
    </row>
    <row r="25" spans="1:9" ht="18.75" customHeight="1">
      <c r="A25" s="120">
        <v>19</v>
      </c>
      <c r="B25" s="123" t="s">
        <v>11</v>
      </c>
      <c r="C25" s="122">
        <v>0.5</v>
      </c>
      <c r="D25" s="122">
        <v>92618</v>
      </c>
      <c r="E25" s="121">
        <f t="shared" si="0"/>
        <v>46309</v>
      </c>
      <c r="F25" s="120">
        <f t="shared" si="1"/>
        <v>4000</v>
      </c>
      <c r="G25" s="120">
        <f t="shared" si="2"/>
        <v>50309</v>
      </c>
      <c r="I25" t="s">
        <v>129</v>
      </c>
    </row>
    <row r="26" spans="1:9" ht="18.75" customHeight="1">
      <c r="A26" s="120">
        <v>20</v>
      </c>
      <c r="B26" s="176" t="s">
        <v>41</v>
      </c>
      <c r="C26" s="122">
        <v>1</v>
      </c>
      <c r="D26" s="122">
        <v>92618</v>
      </c>
      <c r="E26" s="121">
        <f t="shared" si="0"/>
        <v>92618</v>
      </c>
      <c r="F26" s="120">
        <f t="shared" si="1"/>
        <v>8000</v>
      </c>
      <c r="G26" s="120">
        <f t="shared" si="2"/>
        <v>100618</v>
      </c>
    </row>
    <row r="27" spans="1:9" ht="18.75" customHeight="1">
      <c r="A27" s="120">
        <v>21</v>
      </c>
      <c r="B27" s="176" t="s">
        <v>42</v>
      </c>
      <c r="C27" s="122">
        <v>0.5</v>
      </c>
      <c r="D27" s="122">
        <v>92618</v>
      </c>
      <c r="E27" s="121">
        <f t="shared" si="0"/>
        <v>46309</v>
      </c>
      <c r="F27" s="120">
        <f t="shared" si="1"/>
        <v>4000</v>
      </c>
      <c r="G27" s="120">
        <f t="shared" si="2"/>
        <v>50309</v>
      </c>
    </row>
    <row r="28" spans="1:9" ht="18.75" customHeight="1">
      <c r="A28" s="120">
        <v>22</v>
      </c>
      <c r="B28" s="176" t="s">
        <v>181</v>
      </c>
      <c r="C28" s="122">
        <v>0.5</v>
      </c>
      <c r="D28" s="122">
        <v>92618</v>
      </c>
      <c r="E28" s="121">
        <f t="shared" si="0"/>
        <v>46309</v>
      </c>
      <c r="F28" s="120">
        <f t="shared" si="1"/>
        <v>4000</v>
      </c>
      <c r="G28" s="120">
        <f t="shared" si="2"/>
        <v>50309</v>
      </c>
    </row>
    <row r="29" spans="1:9" ht="18.75" customHeight="1">
      <c r="A29" s="120">
        <v>23</v>
      </c>
      <c r="B29" s="176" t="s">
        <v>182</v>
      </c>
      <c r="C29" s="122">
        <v>0.75</v>
      </c>
      <c r="D29" s="122">
        <v>92618</v>
      </c>
      <c r="E29" s="121">
        <f t="shared" si="0"/>
        <v>69463.5</v>
      </c>
      <c r="F29" s="120">
        <f t="shared" si="1"/>
        <v>6000</v>
      </c>
      <c r="G29" s="120">
        <f t="shared" si="2"/>
        <v>75463.5</v>
      </c>
    </row>
    <row r="30" spans="1:9" ht="18.75" customHeight="1">
      <c r="A30" s="120">
        <v>24</v>
      </c>
      <c r="B30" s="176" t="s">
        <v>183</v>
      </c>
      <c r="C30" s="122">
        <v>1</v>
      </c>
      <c r="D30" s="122">
        <v>92618</v>
      </c>
      <c r="E30" s="121">
        <f t="shared" si="0"/>
        <v>92618</v>
      </c>
      <c r="F30" s="120">
        <f t="shared" si="1"/>
        <v>8000</v>
      </c>
      <c r="G30" s="120">
        <f t="shared" si="2"/>
        <v>100618</v>
      </c>
    </row>
    <row r="31" spans="1:9" ht="18.75" customHeight="1">
      <c r="A31" s="120">
        <v>25</v>
      </c>
      <c r="B31" s="176" t="s">
        <v>22</v>
      </c>
      <c r="C31" s="122">
        <v>0.5</v>
      </c>
      <c r="D31" s="122">
        <v>92618</v>
      </c>
      <c r="E31" s="121">
        <f t="shared" si="0"/>
        <v>46309</v>
      </c>
      <c r="F31" s="120">
        <f t="shared" si="1"/>
        <v>4000</v>
      </c>
      <c r="G31" s="120">
        <f t="shared" si="2"/>
        <v>50309</v>
      </c>
    </row>
    <row r="32" spans="1:9" ht="18.75" customHeight="1">
      <c r="A32" s="120"/>
      <c r="B32" s="176"/>
      <c r="C32" s="122"/>
      <c r="D32" s="122"/>
      <c r="E32" s="121"/>
      <c r="F32" s="120"/>
      <c r="G32" s="120"/>
    </row>
    <row r="33" spans="1:8" ht="18.75" customHeight="1">
      <c r="A33" s="120"/>
      <c r="B33" s="178" t="s">
        <v>171</v>
      </c>
      <c r="C33" s="178">
        <f>SUM(C7:C31)</f>
        <v>15.360000000000001</v>
      </c>
      <c r="D33" s="178">
        <f>SUM(D7:D32)</f>
        <v>2372832</v>
      </c>
      <c r="E33" s="178">
        <f>SUM(E7:E32)</f>
        <v>1479994</v>
      </c>
      <c r="F33" s="178">
        <f>SUM(F7:F32)</f>
        <v>122880</v>
      </c>
      <c r="G33" s="178">
        <f>SUM(G7:G32)</f>
        <v>1602874</v>
      </c>
    </row>
    <row r="34" spans="1:8" ht="18.75" customHeight="1">
      <c r="A34" s="166"/>
      <c r="B34" s="206"/>
      <c r="C34" s="206"/>
      <c r="D34" s="206"/>
      <c r="E34" s="206"/>
      <c r="F34" s="206"/>
      <c r="G34" s="206"/>
    </row>
    <row r="35" spans="1:8" ht="18.75" customHeight="1">
      <c r="A35" s="166"/>
      <c r="B35" s="206"/>
      <c r="C35" s="206"/>
      <c r="D35" s="206"/>
      <c r="E35" s="206"/>
      <c r="F35" s="206"/>
      <c r="G35" s="206"/>
    </row>
    <row r="36" spans="1:8" ht="33" customHeight="1">
      <c r="A36" s="166"/>
      <c r="B36" s="319" t="s">
        <v>220</v>
      </c>
      <c r="C36" s="319"/>
      <c r="D36" s="319"/>
      <c r="E36" s="319"/>
      <c r="F36" s="319"/>
      <c r="G36" s="319"/>
      <c r="H36" s="319"/>
    </row>
    <row r="37" spans="1:8" ht="21" customHeight="1">
      <c r="A37" s="166"/>
      <c r="B37" s="88"/>
      <c r="C37" s="88" t="s">
        <v>94</v>
      </c>
      <c r="D37" s="88"/>
      <c r="E37" s="18"/>
      <c r="F37" s="18"/>
      <c r="G37" s="18"/>
      <c r="H37" s="18"/>
    </row>
    <row r="38" spans="1:8" ht="21" customHeight="1">
      <c r="A38" s="166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>
      <c r="A39" s="166"/>
      <c r="B39" s="75"/>
      <c r="C39" s="88" t="s">
        <v>95</v>
      </c>
      <c r="D39" s="88"/>
      <c r="E39" s="16"/>
      <c r="F39" s="40"/>
      <c r="G39" s="40"/>
      <c r="H39" s="40"/>
    </row>
    <row r="40" spans="1:8" ht="21" customHeight="1">
      <c r="A40" s="166"/>
      <c r="B40" s="170"/>
      <c r="C40" s="167"/>
      <c r="D40" s="167"/>
      <c r="E40" s="168"/>
      <c r="F40" s="166"/>
      <c r="G40" s="166"/>
    </row>
    <row r="41" spans="1:8" ht="21" customHeight="1">
      <c r="A41" s="171"/>
      <c r="B41" s="172"/>
      <c r="C41" s="167"/>
      <c r="D41" s="167"/>
      <c r="E41" s="327"/>
      <c r="F41" s="327"/>
      <c r="G41" s="327"/>
    </row>
    <row r="42" spans="1:8" ht="21" customHeight="1">
      <c r="A42" s="171"/>
      <c r="B42" s="172"/>
      <c r="C42" s="167"/>
      <c r="D42" s="167"/>
      <c r="E42" s="168"/>
      <c r="F42" s="166"/>
      <c r="G42" s="166"/>
    </row>
    <row r="43" spans="1:8" ht="21" customHeight="1">
      <c r="A43" s="166"/>
      <c r="B43" s="170"/>
      <c r="C43" s="167"/>
      <c r="D43" s="167"/>
      <c r="E43" s="168"/>
      <c r="F43" s="166"/>
      <c r="G43" s="166"/>
    </row>
    <row r="44" spans="1:8" ht="21" customHeight="1">
      <c r="A44" s="166"/>
      <c r="B44" s="170"/>
      <c r="C44" s="167"/>
      <c r="D44" s="167"/>
      <c r="E44" s="168"/>
      <c r="F44" s="166"/>
      <c r="G44" s="166"/>
    </row>
    <row r="45" spans="1:8" ht="21" customHeight="1">
      <c r="A45" s="166"/>
      <c r="B45" s="170"/>
      <c r="C45" s="167"/>
      <c r="D45" s="167"/>
      <c r="E45" s="168"/>
      <c r="F45" s="166"/>
      <c r="G45" s="166"/>
    </row>
    <row r="46" spans="1:8" ht="21" customHeight="1">
      <c r="A46" s="166"/>
      <c r="B46" s="173"/>
      <c r="C46" s="167"/>
      <c r="D46" s="167"/>
      <c r="E46" s="168"/>
      <c r="F46" s="174"/>
      <c r="G46" s="166"/>
    </row>
    <row r="47" spans="1:8" ht="21" customHeight="1">
      <c r="A47" s="166"/>
      <c r="B47" s="170"/>
      <c r="C47" s="167"/>
      <c r="D47" s="167"/>
      <c r="E47" s="168"/>
      <c r="F47" s="166"/>
      <c r="G47" s="169"/>
    </row>
    <row r="48" spans="1:8" ht="21" customHeight="1">
      <c r="A48" s="166"/>
      <c r="B48" s="170"/>
      <c r="C48" s="167"/>
      <c r="D48" s="167"/>
      <c r="E48" s="168"/>
      <c r="F48" s="166"/>
      <c r="G48" s="169"/>
    </row>
    <row r="49" spans="1:7" ht="21" customHeight="1">
      <c r="A49" s="166"/>
      <c r="B49" s="170"/>
      <c r="C49" s="167"/>
      <c r="D49" s="167"/>
      <c r="E49" s="168"/>
      <c r="F49" s="166"/>
      <c r="G49" s="166"/>
    </row>
    <row r="50" spans="1:7" ht="24" customHeight="1">
      <c r="A50" s="166"/>
      <c r="B50" s="203"/>
      <c r="C50" s="203"/>
      <c r="D50" s="203"/>
      <c r="E50" s="203"/>
      <c r="F50" s="203"/>
      <c r="G50" s="204"/>
    </row>
    <row r="51" spans="1:7" s="16" customFormat="1" ht="30.75" customHeight="1">
      <c r="A51" s="324"/>
      <c r="B51" s="324"/>
      <c r="C51" s="324"/>
      <c r="D51" s="324"/>
      <c r="E51" s="324"/>
      <c r="F51" s="324"/>
      <c r="G51" s="324"/>
    </row>
    <row r="52" spans="1:7" s="17" customFormat="1">
      <c r="A52" s="205"/>
      <c r="B52" s="205"/>
      <c r="C52" s="18"/>
      <c r="D52" s="18"/>
      <c r="E52" s="18"/>
      <c r="F52" s="18"/>
      <c r="G52" s="18"/>
    </row>
    <row r="53" spans="1:7" s="16" customFormat="1">
      <c r="A53" s="40"/>
      <c r="B53" s="40"/>
      <c r="C53" s="40"/>
      <c r="D53" s="40"/>
      <c r="E53" s="40"/>
      <c r="F53" s="40"/>
      <c r="G53" s="40"/>
    </row>
    <row r="54" spans="1:7" s="16" customFormat="1">
      <c r="A54" s="202"/>
      <c r="B54" s="205"/>
      <c r="C54" s="107"/>
      <c r="D54" s="107"/>
      <c r="E54" s="40"/>
      <c r="F54" s="40"/>
      <c r="G54" s="40"/>
    </row>
    <row r="55" spans="1:7">
      <c r="A55" s="58"/>
      <c r="B55" s="58"/>
      <c r="C55" s="58"/>
      <c r="D55" s="58"/>
      <c r="E55" s="58"/>
      <c r="F55" s="58"/>
      <c r="G55" s="58"/>
    </row>
    <row r="56" spans="1:7" ht="15">
      <c r="A56" s="7"/>
      <c r="B56" s="7"/>
      <c r="C56" s="7"/>
      <c r="D56" s="7"/>
      <c r="E56" s="7"/>
      <c r="F56" s="7"/>
      <c r="G56" s="7"/>
    </row>
    <row r="57" spans="1:7">
      <c r="A57" s="213"/>
      <c r="B57" s="213"/>
      <c r="C57" s="213"/>
      <c r="D57" s="213"/>
      <c r="E57" s="213"/>
      <c r="F57" s="213"/>
      <c r="G57" s="213"/>
    </row>
    <row r="58" spans="1:7">
      <c r="A58" s="213"/>
      <c r="B58" s="213"/>
      <c r="C58" s="213"/>
      <c r="D58" s="213"/>
      <c r="E58" s="213"/>
      <c r="F58" s="213"/>
      <c r="G58" s="213"/>
    </row>
    <row r="59" spans="1:7">
      <c r="A59" s="213"/>
      <c r="B59" s="213"/>
      <c r="C59" s="213"/>
      <c r="D59" s="213"/>
      <c r="E59" s="213"/>
      <c r="F59" s="213"/>
      <c r="G59" s="213"/>
    </row>
    <row r="60" spans="1:7">
      <c r="A60" s="213"/>
      <c r="B60" s="213"/>
      <c r="C60" s="213"/>
      <c r="D60" s="213"/>
      <c r="E60" s="213"/>
      <c r="F60" s="213"/>
      <c r="G60" s="213"/>
    </row>
    <row r="61" spans="1:7">
      <c r="A61" s="213"/>
      <c r="B61" s="213"/>
      <c r="C61" s="213"/>
      <c r="D61" s="213"/>
      <c r="E61" s="213"/>
      <c r="F61" s="213"/>
      <c r="G61" s="213"/>
    </row>
    <row r="62" spans="1:7">
      <c r="A62" s="213"/>
      <c r="B62" s="213"/>
      <c r="C62" s="213"/>
      <c r="D62" s="213"/>
      <c r="E62" s="213"/>
      <c r="F62" s="213"/>
      <c r="G62" s="213"/>
    </row>
    <row r="64" spans="1:7">
      <c r="F64" s="191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O21" sqref="O21"/>
    </sheetView>
  </sheetViews>
  <sheetFormatPr defaultRowHeight="15.75"/>
  <cols>
    <col min="1" max="1" width="5.7109375" style="191" customWidth="1"/>
    <col min="2" max="2" width="36.28515625" style="191" customWidth="1"/>
    <col min="3" max="3" width="10.5703125" style="191" customWidth="1"/>
    <col min="4" max="4" width="10.5703125" style="199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7">
      <c r="E1" s="320" t="s">
        <v>63</v>
      </c>
      <c r="F1" s="320"/>
      <c r="G1" s="320"/>
    </row>
    <row r="2" spans="1:7">
      <c r="E2" s="320" t="s">
        <v>93</v>
      </c>
      <c r="F2" s="320"/>
      <c r="G2" s="320"/>
    </row>
    <row r="3" spans="1:7">
      <c r="E3" s="320" t="s">
        <v>225</v>
      </c>
      <c r="F3" s="320"/>
      <c r="G3" s="320"/>
    </row>
    <row r="4" spans="1:7" ht="15">
      <c r="A4" s="325" t="s">
        <v>134</v>
      </c>
      <c r="B4" s="325"/>
      <c r="C4" s="325"/>
      <c r="D4" s="325"/>
      <c r="E4" s="325"/>
      <c r="F4" s="325"/>
      <c r="G4" s="325"/>
    </row>
    <row r="5" spans="1:7" ht="16.5" thickBot="1">
      <c r="A5" s="326" t="s">
        <v>145</v>
      </c>
      <c r="B5" s="326"/>
      <c r="C5" s="326"/>
      <c r="D5" s="326"/>
      <c r="E5" s="326"/>
      <c r="F5" s="326"/>
      <c r="G5" s="326"/>
    </row>
    <row r="6" spans="1:7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185</v>
      </c>
      <c r="F6" s="175" t="s">
        <v>5</v>
      </c>
      <c r="G6" s="175" t="s">
        <v>6</v>
      </c>
    </row>
    <row r="7" spans="1:7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7" ht="35.450000000000003" customHeight="1">
      <c r="A8" s="120"/>
      <c r="B8" s="222" t="s">
        <v>221</v>
      </c>
      <c r="C8" s="122">
        <v>0.25</v>
      </c>
      <c r="D8" s="122">
        <v>92618</v>
      </c>
      <c r="E8" s="121">
        <v>23154</v>
      </c>
      <c r="F8" s="120">
        <f>8000*C8</f>
        <v>2000</v>
      </c>
      <c r="G8" s="120">
        <f>E8+F8</f>
        <v>25154</v>
      </c>
    </row>
    <row r="9" spans="1:7" s="239" customFormat="1" ht="18.75" customHeight="1">
      <c r="A9" s="121">
        <v>2</v>
      </c>
      <c r="B9" s="240" t="s">
        <v>226</v>
      </c>
      <c r="C9" s="122">
        <v>0.5</v>
      </c>
      <c r="D9" s="122">
        <v>92618</v>
      </c>
      <c r="E9" s="121">
        <f>D9*C9</f>
        <v>46309</v>
      </c>
      <c r="F9" s="121">
        <f t="shared" ref="F9:F17" si="0">8000*C9</f>
        <v>4000</v>
      </c>
      <c r="G9" s="121">
        <f t="shared" ref="G9:G17" si="1">E9+F9</f>
        <v>50309</v>
      </c>
    </row>
    <row r="10" spans="1:7" ht="18.75" customHeight="1">
      <c r="A10" s="120">
        <v>3</v>
      </c>
      <c r="B10" s="127" t="s">
        <v>38</v>
      </c>
      <c r="C10" s="122">
        <v>1</v>
      </c>
      <c r="D10" s="122">
        <v>92618</v>
      </c>
      <c r="E10" s="121">
        <f t="shared" ref="E10:E15" si="2">C10*D10</f>
        <v>92618</v>
      </c>
      <c r="F10" s="120">
        <f t="shared" si="0"/>
        <v>8000</v>
      </c>
      <c r="G10" s="120">
        <f t="shared" si="1"/>
        <v>100618</v>
      </c>
    </row>
    <row r="11" spans="1:7" s="239" customFormat="1" ht="18.75" customHeight="1">
      <c r="A11" s="121">
        <v>4</v>
      </c>
      <c r="B11" s="240" t="s">
        <v>190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7" ht="18.75" customHeight="1">
      <c r="A12" s="120">
        <v>5</v>
      </c>
      <c r="B12" s="127" t="s">
        <v>186</v>
      </c>
      <c r="C12" s="122">
        <v>0.5</v>
      </c>
      <c r="D12" s="122">
        <v>92618</v>
      </c>
      <c r="E12" s="121">
        <f>D12*C12</f>
        <v>46309</v>
      </c>
      <c r="F12" s="120">
        <f t="shared" si="0"/>
        <v>4000</v>
      </c>
      <c r="G12" s="120">
        <f t="shared" si="1"/>
        <v>50309</v>
      </c>
    </row>
    <row r="13" spans="1:7" ht="18.75" customHeight="1">
      <c r="A13" s="120">
        <v>6</v>
      </c>
      <c r="B13" s="123" t="s">
        <v>41</v>
      </c>
      <c r="C13" s="122">
        <v>1</v>
      </c>
      <c r="D13" s="122">
        <v>92618</v>
      </c>
      <c r="E13" s="121">
        <f>D13*C13</f>
        <v>92618</v>
      </c>
      <c r="F13" s="120">
        <f t="shared" si="0"/>
        <v>8000</v>
      </c>
      <c r="G13" s="120">
        <f t="shared" si="1"/>
        <v>100618</v>
      </c>
    </row>
    <row r="14" spans="1:7" ht="18.75" customHeight="1">
      <c r="A14" s="120">
        <v>7</v>
      </c>
      <c r="B14" s="123" t="s">
        <v>71</v>
      </c>
      <c r="C14" s="122">
        <v>0.5</v>
      </c>
      <c r="D14" s="122">
        <v>92618</v>
      </c>
      <c r="E14" s="121">
        <v>46309</v>
      </c>
      <c r="F14" s="120">
        <f t="shared" si="0"/>
        <v>4000</v>
      </c>
      <c r="G14" s="120">
        <f t="shared" si="1"/>
        <v>50309</v>
      </c>
    </row>
    <row r="15" spans="1:7" ht="18.75" customHeight="1">
      <c r="A15" s="120">
        <v>8</v>
      </c>
      <c r="B15" s="123" t="s">
        <v>22</v>
      </c>
      <c r="C15" s="122">
        <v>0.5</v>
      </c>
      <c r="D15" s="122">
        <v>92618</v>
      </c>
      <c r="E15" s="121">
        <f t="shared" si="2"/>
        <v>46309</v>
      </c>
      <c r="F15" s="120">
        <f t="shared" si="0"/>
        <v>4000</v>
      </c>
      <c r="G15" s="120">
        <f t="shared" si="1"/>
        <v>50309</v>
      </c>
    </row>
    <row r="16" spans="1:7" s="239" customFormat="1" ht="18.75" customHeight="1">
      <c r="A16" s="121">
        <v>9</v>
      </c>
      <c r="B16" s="240" t="s">
        <v>30</v>
      </c>
      <c r="C16" s="122">
        <v>0.25</v>
      </c>
      <c r="D16" s="122">
        <v>92618</v>
      </c>
      <c r="E16" s="121">
        <v>23154</v>
      </c>
      <c r="F16" s="121">
        <f t="shared" si="0"/>
        <v>2000</v>
      </c>
      <c r="G16" s="121">
        <f t="shared" si="1"/>
        <v>25154</v>
      </c>
    </row>
    <row r="17" spans="1:8" s="239" customFormat="1" ht="18.75" customHeight="1">
      <c r="A17" s="121">
        <v>10</v>
      </c>
      <c r="B17" s="240" t="s">
        <v>176</v>
      </c>
      <c r="C17" s="122">
        <v>0.25</v>
      </c>
      <c r="D17" s="122">
        <v>92618</v>
      </c>
      <c r="E17" s="121">
        <v>23154</v>
      </c>
      <c r="F17" s="121">
        <f t="shared" si="0"/>
        <v>2000</v>
      </c>
      <c r="G17" s="121">
        <f t="shared" si="1"/>
        <v>25154</v>
      </c>
    </row>
    <row r="18" spans="1:8" ht="18.75" customHeight="1">
      <c r="A18" s="120"/>
      <c r="B18" s="178"/>
      <c r="C18" s="178">
        <f>SUM(C7:C17)</f>
        <v>6.75</v>
      </c>
      <c r="D18" s="178">
        <f t="shared" ref="D18:G18" si="3">SUM(D7:D17)</f>
        <v>1043180</v>
      </c>
      <c r="E18" s="178">
        <f t="shared" si="3"/>
        <v>649552</v>
      </c>
      <c r="F18" s="178">
        <f t="shared" si="3"/>
        <v>54000</v>
      </c>
      <c r="G18" s="178">
        <f t="shared" si="3"/>
        <v>703552</v>
      </c>
    </row>
    <row r="19" spans="1:8" ht="33" customHeight="1">
      <c r="A19" s="166"/>
      <c r="B19" s="319" t="s">
        <v>220</v>
      </c>
      <c r="C19" s="319"/>
      <c r="D19" s="319"/>
      <c r="E19" s="319"/>
      <c r="F19" s="319"/>
      <c r="G19" s="319"/>
      <c r="H19" s="319"/>
    </row>
    <row r="20" spans="1:8" ht="21" customHeight="1">
      <c r="A20" s="166"/>
      <c r="B20" s="88"/>
      <c r="C20" s="88" t="s">
        <v>94</v>
      </c>
      <c r="D20" s="88"/>
      <c r="E20" s="18"/>
      <c r="F20" s="18"/>
      <c r="G20" s="18"/>
      <c r="H20" s="18"/>
    </row>
    <row r="21" spans="1:8" ht="21" customHeight="1">
      <c r="A21" s="166"/>
      <c r="B21" s="96" t="s">
        <v>23</v>
      </c>
      <c r="C21" s="96"/>
      <c r="D21" s="96"/>
      <c r="E21" s="96"/>
      <c r="F21" s="96"/>
      <c r="G21" s="96"/>
      <c r="H21" s="96"/>
    </row>
    <row r="22" spans="1:8" ht="21" customHeight="1">
      <c r="A22" s="166"/>
      <c r="B22" s="75"/>
      <c r="C22" s="88" t="s">
        <v>95</v>
      </c>
      <c r="D22" s="88"/>
      <c r="E22" s="16"/>
      <c r="F22" s="40"/>
      <c r="G22" s="40"/>
      <c r="H22" s="40"/>
    </row>
    <row r="23" spans="1:8" ht="21" customHeight="1">
      <c r="A23" s="166"/>
      <c r="B23" s="170"/>
      <c r="C23" s="167"/>
      <c r="D23" s="167"/>
      <c r="E23" s="168"/>
      <c r="F23" s="166"/>
      <c r="G23" s="166"/>
    </row>
    <row r="24" spans="1:8" ht="21" customHeight="1">
      <c r="A24" s="171"/>
      <c r="B24" s="172"/>
      <c r="C24" s="167"/>
      <c r="D24" s="167"/>
      <c r="E24" s="327"/>
      <c r="F24" s="327"/>
      <c r="G24" s="327"/>
    </row>
    <row r="25" spans="1:8" ht="21" customHeight="1">
      <c r="A25" s="171"/>
      <c r="B25" s="172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0"/>
      <c r="C28" s="167"/>
      <c r="D28" s="167"/>
      <c r="E28" s="168"/>
      <c r="F28" s="166"/>
      <c r="G28" s="166"/>
    </row>
    <row r="29" spans="1:8" ht="21" customHeight="1">
      <c r="A29" s="166"/>
      <c r="B29" s="173"/>
      <c r="C29" s="167"/>
      <c r="D29" s="167"/>
      <c r="E29" s="168"/>
      <c r="F29" s="174"/>
      <c r="G29" s="166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9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7" ht="24" customHeight="1">
      <c r="A33" s="166"/>
      <c r="B33" s="203"/>
      <c r="C33" s="203"/>
      <c r="D33" s="203"/>
      <c r="E33" s="203"/>
      <c r="F33" s="203"/>
      <c r="G33" s="204"/>
    </row>
    <row r="34" spans="1:7" s="16" customFormat="1" ht="30.75" customHeight="1">
      <c r="A34" s="324"/>
      <c r="B34" s="324"/>
      <c r="C34" s="324"/>
      <c r="D34" s="324"/>
      <c r="E34" s="324"/>
      <c r="F34" s="324"/>
      <c r="G34" s="324"/>
    </row>
    <row r="35" spans="1:7" s="17" customFormat="1">
      <c r="A35" s="205"/>
      <c r="B35" s="205"/>
      <c r="C35" s="18"/>
      <c r="D35" s="18"/>
      <c r="E35" s="18"/>
      <c r="F35" s="18"/>
      <c r="G35" s="18"/>
    </row>
    <row r="36" spans="1:7" s="16" customFormat="1">
      <c r="A36" s="40"/>
      <c r="B36" s="40"/>
      <c r="C36" s="40"/>
      <c r="D36" s="40"/>
      <c r="E36" s="40"/>
      <c r="F36" s="40"/>
      <c r="G36" s="40"/>
    </row>
    <row r="37" spans="1:7" s="16" customFormat="1">
      <c r="A37" s="202"/>
      <c r="B37" s="205"/>
      <c r="C37" s="107"/>
      <c r="D37" s="107"/>
      <c r="E37" s="40"/>
      <c r="F37" s="40"/>
      <c r="G37" s="40"/>
    </row>
    <row r="38" spans="1:7">
      <c r="A38" s="58"/>
      <c r="B38" s="58"/>
      <c r="C38" s="58"/>
      <c r="D38" s="58"/>
      <c r="E38" s="58"/>
      <c r="F38" s="58"/>
      <c r="G38" s="58"/>
    </row>
    <row r="39" spans="1:7" ht="15">
      <c r="A39" s="7"/>
      <c r="B39" s="7"/>
      <c r="C39" s="7"/>
      <c r="D39" s="7"/>
      <c r="E39" s="7"/>
      <c r="F39" s="7"/>
      <c r="G39" s="7"/>
    </row>
    <row r="40" spans="1:7">
      <c r="A40" s="213"/>
      <c r="B40" s="213"/>
      <c r="C40" s="213"/>
      <c r="D40" s="213"/>
      <c r="E40" s="213"/>
      <c r="F40" s="213"/>
      <c r="G40" s="213"/>
    </row>
    <row r="41" spans="1:7">
      <c r="A41" s="213"/>
      <c r="B41" s="213"/>
      <c r="C41" s="213"/>
      <c r="D41" s="213"/>
      <c r="E41" s="213"/>
      <c r="F41" s="213"/>
      <c r="G41" s="213"/>
    </row>
    <row r="42" spans="1:7">
      <c r="A42" s="213"/>
      <c r="B42" s="213"/>
      <c r="C42" s="213"/>
      <c r="D42" s="213"/>
      <c r="E42" s="213"/>
      <c r="F42" s="213"/>
      <c r="G42" s="213"/>
    </row>
    <row r="47" spans="1:7">
      <c r="F47" s="191" t="s">
        <v>67</v>
      </c>
    </row>
  </sheetData>
  <mergeCells count="8">
    <mergeCell ref="A34:G34"/>
    <mergeCell ref="E1:G1"/>
    <mergeCell ref="E2:G2"/>
    <mergeCell ref="E3:G3"/>
    <mergeCell ref="A4:G4"/>
    <mergeCell ref="A5:G5"/>
    <mergeCell ref="B19:H19"/>
    <mergeCell ref="E24:G24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G28" sqref="G28"/>
    </sheetView>
  </sheetViews>
  <sheetFormatPr defaultRowHeight="15.75"/>
  <cols>
    <col min="1" max="1" width="5.7109375" style="191" customWidth="1"/>
    <col min="2" max="2" width="27.1406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205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188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187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23</v>
      </c>
      <c r="C8" s="122">
        <v>0.5</v>
      </c>
      <c r="D8" s="122">
        <v>92618</v>
      </c>
      <c r="E8" s="121">
        <f t="shared" ref="E8:E15" si="0">D8*C8</f>
        <v>46309</v>
      </c>
      <c r="F8" s="120">
        <f t="shared" ref="F8:F16" si="1">8000*C8</f>
        <v>4000</v>
      </c>
      <c r="G8" s="120">
        <f t="shared" ref="G8:G16" si="2">E8+F8</f>
        <v>50309</v>
      </c>
    </row>
    <row r="9" spans="1:9" ht="18.75" customHeight="1">
      <c r="A9" s="120">
        <v>3</v>
      </c>
      <c r="B9" s="127" t="s">
        <v>30</v>
      </c>
      <c r="C9" s="122">
        <v>0.25</v>
      </c>
      <c r="D9" s="122">
        <v>92618</v>
      </c>
      <c r="E9" s="121">
        <v>23155</v>
      </c>
      <c r="F9" s="120">
        <f t="shared" si="1"/>
        <v>2000</v>
      </c>
      <c r="G9" s="120">
        <f t="shared" si="2"/>
        <v>25155</v>
      </c>
    </row>
    <row r="10" spans="1:9" ht="18.75" customHeight="1">
      <c r="A10" s="120">
        <v>4</v>
      </c>
      <c r="B10" s="127" t="s">
        <v>37</v>
      </c>
      <c r="C10" s="122">
        <v>0.5</v>
      </c>
      <c r="D10" s="122">
        <v>92618</v>
      </c>
      <c r="E10" s="121">
        <f t="shared" si="0"/>
        <v>46309</v>
      </c>
      <c r="F10" s="120">
        <f t="shared" si="1"/>
        <v>4000</v>
      </c>
      <c r="G10" s="120">
        <f t="shared" si="2"/>
        <v>50309</v>
      </c>
    </row>
    <row r="11" spans="1:9" ht="18.75" customHeight="1">
      <c r="A11" s="120">
        <v>5</v>
      </c>
      <c r="B11" s="127" t="s">
        <v>38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3" t="s">
        <v>179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3" t="s">
        <v>42</v>
      </c>
      <c r="C14" s="122">
        <v>0.5</v>
      </c>
      <c r="D14" s="122">
        <v>92618</v>
      </c>
      <c r="E14" s="121">
        <f t="shared" si="0"/>
        <v>46309</v>
      </c>
      <c r="F14" s="120">
        <f t="shared" si="1"/>
        <v>4000</v>
      </c>
      <c r="G14" s="120">
        <f t="shared" si="2"/>
        <v>50309</v>
      </c>
    </row>
    <row r="15" spans="1:9" ht="18.75" customHeight="1">
      <c r="A15" s="120">
        <v>9</v>
      </c>
      <c r="B15" s="123" t="s">
        <v>22</v>
      </c>
      <c r="C15" s="122">
        <v>0.5</v>
      </c>
      <c r="D15" s="122">
        <v>92618</v>
      </c>
      <c r="E15" s="121">
        <f t="shared" si="0"/>
        <v>46309</v>
      </c>
      <c r="F15" s="120">
        <f t="shared" si="1"/>
        <v>4000</v>
      </c>
      <c r="G15" s="120">
        <f t="shared" si="2"/>
        <v>50309</v>
      </c>
      <c r="I15" t="s">
        <v>129</v>
      </c>
    </row>
    <row r="16" spans="1:9" ht="18.75" customHeight="1">
      <c r="A16" s="120">
        <v>10</v>
      </c>
      <c r="B16" s="176" t="s">
        <v>29</v>
      </c>
      <c r="C16" s="122">
        <v>0.25</v>
      </c>
      <c r="D16" s="122">
        <v>92618</v>
      </c>
      <c r="E16" s="121">
        <v>23155</v>
      </c>
      <c r="F16" s="120">
        <f t="shared" si="1"/>
        <v>2000</v>
      </c>
      <c r="G16" s="120">
        <f t="shared" si="2"/>
        <v>25155</v>
      </c>
    </row>
    <row r="17" spans="1:8" ht="18.75" customHeight="1">
      <c r="A17" s="120">
        <v>11</v>
      </c>
      <c r="B17" s="178"/>
      <c r="C17" s="178">
        <f>SUM(C7:C16)</f>
        <v>6.5</v>
      </c>
      <c r="D17" s="178"/>
      <c r="E17" s="178">
        <f t="shared" ref="E17:G17" si="3">SUM(E7:E16)</f>
        <v>626400</v>
      </c>
      <c r="F17" s="178">
        <f t="shared" si="3"/>
        <v>52000</v>
      </c>
      <c r="G17" s="178">
        <f t="shared" si="3"/>
        <v>678400</v>
      </c>
    </row>
    <row r="18" spans="1:8" ht="33" customHeight="1">
      <c r="A18" s="166"/>
      <c r="B18" s="319" t="s">
        <v>220</v>
      </c>
      <c r="C18" s="319"/>
      <c r="D18" s="319"/>
      <c r="E18" s="319"/>
      <c r="F18" s="319"/>
      <c r="G18" s="319"/>
      <c r="H18" s="319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27"/>
      <c r="F23" s="327"/>
      <c r="G23" s="327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</row>
    <row r="33" spans="1:7" s="16" customFormat="1" ht="30.75" customHeight="1">
      <c r="A33" s="324"/>
      <c r="B33" s="324"/>
      <c r="C33" s="324"/>
      <c r="D33" s="324"/>
      <c r="E33" s="324"/>
      <c r="F33" s="324"/>
      <c r="G33" s="324"/>
    </row>
    <row r="34" spans="1:7" s="17" customFormat="1">
      <c r="A34" s="205"/>
      <c r="B34" s="205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2"/>
      <c r="B36" s="205"/>
      <c r="C36" s="107"/>
      <c r="D36" s="107"/>
      <c r="E36" s="40"/>
      <c r="F36" s="40"/>
      <c r="G36" s="40"/>
    </row>
    <row r="37" spans="1:7">
      <c r="A37" s="23"/>
      <c r="B37" s="23"/>
      <c r="C37" s="23"/>
      <c r="D37" s="23"/>
      <c r="E37" s="23"/>
      <c r="F37" s="23"/>
      <c r="G37" s="23"/>
    </row>
    <row r="38" spans="1:7" ht="15">
      <c r="A38"/>
      <c r="B38"/>
      <c r="C38"/>
      <c r="D38"/>
      <c r="E38"/>
      <c r="F38"/>
      <c r="G38"/>
    </row>
    <row r="46" spans="1:7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B24" sqref="B24"/>
    </sheetView>
  </sheetViews>
  <sheetFormatPr defaultRowHeight="15.75"/>
  <cols>
    <col min="1" max="1" width="5.7109375" style="191" customWidth="1"/>
    <col min="2" max="2" width="30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210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149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191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1</v>
      </c>
      <c r="D8" s="122">
        <v>92618</v>
      </c>
      <c r="E8" s="121">
        <f t="shared" ref="E8:E21" si="0">D8*C8</f>
        <v>92618</v>
      </c>
      <c r="F8" s="120">
        <f t="shared" ref="F8:F21" si="1">8000*C8</f>
        <v>8000</v>
      </c>
      <c r="G8" s="120">
        <f t="shared" ref="G8:G21" si="2">E8+F8</f>
        <v>100618</v>
      </c>
    </row>
    <row r="9" spans="1:9" ht="18.75" customHeight="1">
      <c r="A9" s="120">
        <v>3</v>
      </c>
      <c r="B9" s="127" t="s">
        <v>189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>
      <c r="A10" s="120">
        <v>4</v>
      </c>
      <c r="B10" s="127" t="s">
        <v>189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190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7" t="s">
        <v>190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3" t="s">
        <v>71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>
      <c r="A15" s="120">
        <v>9</v>
      </c>
      <c r="B15" s="123" t="s">
        <v>30</v>
      </c>
      <c r="C15" s="122">
        <v>1</v>
      </c>
      <c r="D15" s="122">
        <v>92618</v>
      </c>
      <c r="E15" s="121">
        <f t="shared" si="0"/>
        <v>92618</v>
      </c>
      <c r="F15" s="120">
        <f t="shared" si="1"/>
        <v>8000</v>
      </c>
      <c r="G15" s="120">
        <f t="shared" si="2"/>
        <v>100618</v>
      </c>
      <c r="I15" t="s">
        <v>129</v>
      </c>
    </row>
    <row r="16" spans="1:9" ht="18.75" customHeight="1">
      <c r="A16" s="120">
        <v>10</v>
      </c>
      <c r="B16" s="210" t="s">
        <v>37</v>
      </c>
      <c r="C16" s="122">
        <v>1</v>
      </c>
      <c r="D16" s="122">
        <v>92618</v>
      </c>
      <c r="E16" s="121">
        <f t="shared" si="0"/>
        <v>92618</v>
      </c>
      <c r="F16" s="120">
        <f t="shared" si="1"/>
        <v>8000</v>
      </c>
      <c r="G16" s="120">
        <f t="shared" si="2"/>
        <v>100618</v>
      </c>
    </row>
    <row r="17" spans="1:8" ht="18.75" customHeight="1">
      <c r="A17" s="120">
        <v>11</v>
      </c>
      <c r="B17" s="178" t="s">
        <v>11</v>
      </c>
      <c r="C17" s="211">
        <v>1</v>
      </c>
      <c r="D17" s="122">
        <v>92618</v>
      </c>
      <c r="E17" s="121">
        <f t="shared" si="0"/>
        <v>92618</v>
      </c>
      <c r="F17" s="120">
        <f t="shared" si="1"/>
        <v>8000</v>
      </c>
      <c r="G17" s="120">
        <f t="shared" si="2"/>
        <v>100618</v>
      </c>
    </row>
    <row r="18" spans="1:8" ht="18.75" customHeight="1">
      <c r="A18" s="120">
        <v>12</v>
      </c>
      <c r="B18" s="178" t="s">
        <v>22</v>
      </c>
      <c r="C18" s="211">
        <v>1</v>
      </c>
      <c r="D18" s="122">
        <v>92618</v>
      </c>
      <c r="E18" s="121">
        <f t="shared" si="0"/>
        <v>92618</v>
      </c>
      <c r="F18" s="120">
        <f t="shared" si="1"/>
        <v>8000</v>
      </c>
      <c r="G18" s="120">
        <f t="shared" si="2"/>
        <v>100618</v>
      </c>
    </row>
    <row r="19" spans="1:8" ht="18.75" customHeight="1">
      <c r="A19" s="120">
        <v>13</v>
      </c>
      <c r="B19" s="178" t="s">
        <v>22</v>
      </c>
      <c r="C19" s="211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>
      <c r="A20" s="120">
        <v>14</v>
      </c>
      <c r="B20" s="178" t="s">
        <v>29</v>
      </c>
      <c r="C20" s="211">
        <v>1</v>
      </c>
      <c r="D20" s="122">
        <v>92618</v>
      </c>
      <c r="E20" s="121">
        <f t="shared" si="0"/>
        <v>92618</v>
      </c>
      <c r="F20" s="120">
        <f t="shared" si="1"/>
        <v>8000</v>
      </c>
      <c r="G20" s="120">
        <f t="shared" si="2"/>
        <v>100618</v>
      </c>
    </row>
    <row r="21" spans="1:8" ht="18.75" customHeight="1">
      <c r="A21" s="120">
        <v>15</v>
      </c>
      <c r="B21" s="178" t="s">
        <v>183</v>
      </c>
      <c r="C21" s="211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8" ht="18.75" customHeight="1">
      <c r="A22" s="120"/>
      <c r="B22" s="178" t="s">
        <v>16</v>
      </c>
      <c r="C22" s="211">
        <f>SUM(C7:C21)</f>
        <v>14.5</v>
      </c>
      <c r="D22" s="178">
        <f>SUM(D7:D21)</f>
        <v>1423652</v>
      </c>
      <c r="E22" s="178">
        <f>SUM(E7:E21)</f>
        <v>1377343</v>
      </c>
      <c r="F22" s="178">
        <f>SUM(F7:F21)</f>
        <v>116000</v>
      </c>
      <c r="G22" s="178">
        <f>SUM(G7:G21)</f>
        <v>1493343</v>
      </c>
    </row>
    <row r="23" spans="1:8" ht="33" customHeight="1">
      <c r="A23" s="166"/>
      <c r="B23" s="319" t="s">
        <v>211</v>
      </c>
      <c r="C23" s="319"/>
      <c r="D23" s="319"/>
      <c r="E23" s="319"/>
      <c r="F23" s="319"/>
      <c r="G23" s="319"/>
      <c r="H23" s="319"/>
    </row>
    <row r="24" spans="1:8" ht="21" customHeight="1">
      <c r="A24" s="166"/>
      <c r="B24" s="88"/>
      <c r="C24" s="88" t="s">
        <v>94</v>
      </c>
      <c r="D24" s="205"/>
      <c r="E24" s="18"/>
      <c r="F24" s="18"/>
      <c r="G24" s="18"/>
      <c r="H24" s="18"/>
    </row>
    <row r="25" spans="1:8" ht="21" customHeight="1">
      <c r="A25" s="166"/>
      <c r="B25" s="96" t="s">
        <v>23</v>
      </c>
      <c r="C25" s="96"/>
      <c r="D25" s="96"/>
      <c r="E25" s="96"/>
      <c r="F25" s="96"/>
      <c r="G25" s="96"/>
      <c r="H25" s="96"/>
    </row>
    <row r="26" spans="1:8" ht="21" customHeight="1">
      <c r="A26" s="166"/>
      <c r="B26" s="75"/>
      <c r="C26" s="88" t="s">
        <v>95</v>
      </c>
      <c r="D26" s="205"/>
      <c r="E26" s="16"/>
      <c r="F26" s="40"/>
      <c r="G26" s="40"/>
      <c r="H26" s="40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71"/>
      <c r="B28" s="172"/>
      <c r="C28" s="167"/>
      <c r="D28" s="167"/>
      <c r="E28" s="168"/>
      <c r="F28" s="166"/>
      <c r="G28" s="169"/>
    </row>
    <row r="29" spans="1:8" ht="21" customHeight="1">
      <c r="A29" s="171"/>
      <c r="B29" s="172"/>
      <c r="C29" s="167"/>
      <c r="D29" s="167"/>
      <c r="E29" s="327"/>
      <c r="F29" s="327"/>
      <c r="G29" s="327"/>
    </row>
    <row r="30" spans="1:8" ht="21" customHeight="1">
      <c r="A30" s="166"/>
      <c r="B30" s="170"/>
      <c r="C30" s="167"/>
      <c r="D30" s="167"/>
      <c r="E30" s="168"/>
      <c r="F30" s="166"/>
      <c r="G30" s="166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7" ht="21" customHeight="1">
      <c r="A33" s="166"/>
      <c r="B33" s="173"/>
      <c r="C33" s="167"/>
      <c r="D33" s="167"/>
      <c r="E33" s="168"/>
      <c r="F33" s="174"/>
      <c r="G33" s="166"/>
    </row>
    <row r="34" spans="1:7" ht="21" customHeight="1">
      <c r="A34" s="166"/>
      <c r="B34" s="170"/>
      <c r="C34" s="167"/>
      <c r="D34" s="167"/>
      <c r="E34" s="168"/>
      <c r="F34" s="166"/>
      <c r="G34" s="169"/>
    </row>
    <row r="35" spans="1:7" ht="21" customHeight="1">
      <c r="A35" s="166"/>
      <c r="B35" s="170"/>
      <c r="C35" s="167"/>
      <c r="D35" s="167"/>
      <c r="E35" s="168"/>
      <c r="F35" s="166"/>
      <c r="G35" s="169"/>
    </row>
    <row r="36" spans="1:7" ht="21" customHeight="1">
      <c r="A36" s="166"/>
      <c r="B36" s="170"/>
      <c r="C36" s="167"/>
      <c r="D36" s="167"/>
      <c r="E36" s="168"/>
      <c r="F36" s="166"/>
      <c r="G36" s="166"/>
    </row>
    <row r="37" spans="1:7" ht="24" customHeight="1">
      <c r="A37" s="166"/>
      <c r="B37" s="203"/>
      <c r="C37" s="203"/>
      <c r="D37" s="203"/>
      <c r="E37" s="203"/>
      <c r="F37" s="203"/>
      <c r="G37" s="204"/>
    </row>
    <row r="38" spans="1:7" s="16" customFormat="1" ht="30.75" customHeight="1">
      <c r="A38" s="324"/>
      <c r="B38" s="324"/>
      <c r="C38" s="324"/>
      <c r="D38" s="324"/>
      <c r="E38" s="324"/>
      <c r="F38" s="324"/>
      <c r="G38" s="324"/>
    </row>
    <row r="39" spans="1:7" s="17" customFormat="1">
      <c r="A39" s="205"/>
      <c r="B39" s="205"/>
      <c r="C39" s="18"/>
      <c r="D39" s="18"/>
      <c r="E39" s="18"/>
      <c r="F39" s="18"/>
      <c r="G39" s="18"/>
    </row>
    <row r="40" spans="1:7" s="16" customFormat="1">
      <c r="A40" s="40"/>
      <c r="B40" s="40"/>
      <c r="C40" s="40"/>
      <c r="D40" s="40"/>
      <c r="E40" s="40"/>
      <c r="F40" s="40"/>
      <c r="G40" s="40"/>
    </row>
    <row r="41" spans="1:7" s="16" customFormat="1">
      <c r="A41" s="202"/>
      <c r="B41" s="205"/>
      <c r="C41" s="107"/>
      <c r="D41" s="107"/>
      <c r="E41" s="40"/>
      <c r="F41" s="40"/>
      <c r="G41" s="40"/>
    </row>
    <row r="42" spans="1:7">
      <c r="A42" s="58"/>
      <c r="B42" s="58"/>
      <c r="C42" s="58"/>
      <c r="D42" s="58"/>
      <c r="E42" s="58"/>
      <c r="F42" s="58"/>
      <c r="G42" s="58"/>
    </row>
    <row r="43" spans="1:7" ht="15">
      <c r="A43"/>
      <c r="B43"/>
      <c r="C43"/>
      <c r="D43"/>
      <c r="E43"/>
      <c r="F43"/>
      <c r="G43"/>
    </row>
    <row r="51" spans="6:6">
      <c r="F51" s="191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zoomScaleNormal="100" workbookViewId="0">
      <selection activeCell="D20" sqref="D20"/>
    </sheetView>
  </sheetViews>
  <sheetFormatPr defaultRowHeight="15.7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>
      <c r="A1" s="57"/>
      <c r="B1" s="57"/>
      <c r="C1" s="68" t="s">
        <v>60</v>
      </c>
      <c r="D1" s="94"/>
      <c r="E1" s="94" t="s">
        <v>63</v>
      </c>
      <c r="F1" s="280"/>
      <c r="G1" s="280"/>
    </row>
    <row r="2" spans="1:9" s="37" customFormat="1" ht="18.75" customHeight="1">
      <c r="A2" s="39"/>
      <c r="B2" s="89"/>
      <c r="C2" s="86"/>
      <c r="D2" s="279" t="s">
        <v>93</v>
      </c>
      <c r="E2" s="279"/>
      <c r="F2" s="279"/>
      <c r="G2" s="279"/>
    </row>
    <row r="3" spans="1:9" s="37" customFormat="1" ht="20.25" customHeight="1">
      <c r="A3" s="87"/>
      <c r="B3" s="88"/>
      <c r="C3" s="15"/>
      <c r="D3" s="75"/>
      <c r="E3" s="284" t="s">
        <v>205</v>
      </c>
      <c r="F3" s="284"/>
      <c r="G3" s="60"/>
    </row>
    <row r="4" spans="1:9" s="2" customFormat="1" ht="9.75" customHeight="1">
      <c r="A4" s="34"/>
      <c r="B4" s="34"/>
      <c r="C4" s="35"/>
      <c r="D4" s="278"/>
      <c r="E4" s="278"/>
      <c r="F4" s="278"/>
      <c r="G4" s="278"/>
    </row>
    <row r="5" spans="1:9" s="2" customFormat="1">
      <c r="A5" s="274" t="s">
        <v>0</v>
      </c>
      <c r="B5" s="274"/>
      <c r="C5" s="274"/>
      <c r="D5" s="274"/>
      <c r="E5" s="274"/>
      <c r="F5" s="274"/>
    </row>
    <row r="6" spans="1:9" s="2" customFormat="1" ht="16.5" thickBot="1">
      <c r="A6" s="283" t="s">
        <v>58</v>
      </c>
      <c r="B6" s="283"/>
      <c r="C6" s="283"/>
      <c r="D6" s="283"/>
      <c r="E6" s="283"/>
      <c r="F6" s="283"/>
    </row>
    <row r="7" spans="1:9" s="4" customFormat="1" ht="63.7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30">
        <f>D8+E8</f>
        <v>135000</v>
      </c>
      <c r="G8" s="32"/>
      <c r="I8" s="32"/>
    </row>
    <row r="9" spans="1:9" s="2" customFormat="1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>
      <c r="A11" s="33">
        <v>4</v>
      </c>
      <c r="B11" s="52" t="s">
        <v>35</v>
      </c>
      <c r="C11" s="62">
        <v>1</v>
      </c>
      <c r="D11" s="52">
        <v>92618</v>
      </c>
      <c r="E11" s="52">
        <v>8000</v>
      </c>
      <c r="F11" s="25">
        <f t="shared" si="0"/>
        <v>100618</v>
      </c>
      <c r="G11" s="32"/>
      <c r="I11" s="32"/>
    </row>
    <row r="12" spans="1:9" s="2" customFormat="1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>
      <c r="A19" s="33">
        <v>12</v>
      </c>
      <c r="B19" s="41" t="s">
        <v>100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>
      <c r="A20" s="33">
        <v>13</v>
      </c>
      <c r="B20" s="41" t="s">
        <v>61</v>
      </c>
      <c r="C20" s="44">
        <v>1</v>
      </c>
      <c r="D20" s="73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>
      <c r="A21" s="165">
        <v>14</v>
      </c>
      <c r="B21" s="115" t="s">
        <v>31</v>
      </c>
      <c r="C21" s="116">
        <v>0.5</v>
      </c>
      <c r="D21" s="115">
        <v>46309</v>
      </c>
      <c r="E21" s="115">
        <v>4000</v>
      </c>
      <c r="F21" s="65">
        <f t="shared" si="0"/>
        <v>50309</v>
      </c>
      <c r="G21" s="32"/>
      <c r="I21" s="32"/>
    </row>
    <row r="22" spans="1:9" s="2" customFormat="1" ht="34.15" customHeight="1">
      <c r="A22" s="41">
        <v>15</v>
      </c>
      <c r="B22" s="51" t="s">
        <v>132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>
      <c r="A23" s="276" t="s">
        <v>16</v>
      </c>
      <c r="B23" s="281"/>
      <c r="C23" s="189">
        <f>SUM(C8:C22)</f>
        <v>13.5</v>
      </c>
      <c r="D23" s="190">
        <f>SUM(D8:D22)</f>
        <v>1263675</v>
      </c>
      <c r="E23" s="190">
        <f>SUM(E8:E22)</f>
        <v>108000</v>
      </c>
      <c r="F23" s="190">
        <f>SUM(F8:F22)</f>
        <v>1371675</v>
      </c>
      <c r="G23" s="1"/>
    </row>
    <row r="24" spans="1:9" s="2" customFormat="1" hidden="1">
      <c r="A24" s="34"/>
      <c r="B24" s="34"/>
      <c r="C24" s="61"/>
      <c r="D24" s="282"/>
      <c r="E24" s="282"/>
      <c r="F24" s="32"/>
    </row>
    <row r="25" spans="1:9" s="1" customFormat="1" hidden="1">
      <c r="A25" s="32"/>
      <c r="B25" s="32"/>
      <c r="C25" s="61"/>
      <c r="D25" s="42"/>
      <c r="E25" s="42"/>
      <c r="F25" s="32"/>
    </row>
    <row r="26" spans="1:9" s="16" customFormat="1" ht="26.25" customHeight="1">
      <c r="A26" s="270" t="s">
        <v>212</v>
      </c>
      <c r="B26" s="270"/>
      <c r="C26" s="270"/>
      <c r="D26" s="270"/>
      <c r="E26" s="270"/>
      <c r="F26" s="270"/>
    </row>
    <row r="27" spans="1:9" s="17" customFormat="1">
      <c r="A27" s="93"/>
      <c r="B27" s="93" t="s">
        <v>94</v>
      </c>
      <c r="C27" s="20"/>
      <c r="D27" s="20"/>
      <c r="E27" s="20"/>
      <c r="F27" s="20"/>
    </row>
    <row r="28" spans="1:9" s="16" customFormat="1" ht="18.75" customHeight="1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>
      <c r="A29" s="75"/>
      <c r="B29" s="88" t="s">
        <v>95</v>
      </c>
      <c r="D29" s="40"/>
      <c r="E29" s="40"/>
      <c r="F29" s="40"/>
    </row>
    <row r="30" spans="1:9">
      <c r="C30" s="23"/>
    </row>
    <row r="31" spans="1:9">
      <c r="A31" s="54"/>
      <c r="B31" s="28"/>
      <c r="C31" s="54"/>
      <c r="D31" s="269"/>
      <c r="E31" s="269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E10" sqref="E10"/>
    </sheetView>
  </sheetViews>
  <sheetFormatPr defaultRowHeight="15.75"/>
  <cols>
    <col min="1" max="1" width="5.7109375" style="191" customWidth="1"/>
    <col min="2" max="2" width="28.425781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225</v>
      </c>
      <c r="F3" s="320"/>
      <c r="G3" s="320"/>
    </row>
    <row r="4" spans="1:9" ht="15">
      <c r="A4" s="325" t="s">
        <v>134</v>
      </c>
      <c r="B4" s="325"/>
      <c r="C4" s="325"/>
      <c r="D4" s="325"/>
      <c r="E4" s="325"/>
      <c r="F4" s="325"/>
      <c r="G4" s="325"/>
    </row>
    <row r="5" spans="1:9" ht="16.5" thickBot="1">
      <c r="A5" s="326" t="s">
        <v>150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191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9" si="0">C8*D8</f>
        <v>46309</v>
      </c>
      <c r="F8" s="120">
        <f t="shared" ref="F8:F21" si="1">8000*C8</f>
        <v>4000</v>
      </c>
      <c r="G8" s="120">
        <f t="shared" ref="G8:G21" si="2">E8+F8</f>
        <v>50309</v>
      </c>
    </row>
    <row r="9" spans="1:9" ht="18.75" customHeight="1">
      <c r="A9" s="120">
        <v>3</v>
      </c>
      <c r="B9" s="127" t="s">
        <v>189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>
      <c r="A10" s="120">
        <v>4</v>
      </c>
      <c r="B10" s="127" t="s">
        <v>189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>
      <c r="A11" s="120">
        <v>5</v>
      </c>
      <c r="B11" s="127" t="s">
        <v>189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>
      <c r="A12" s="120">
        <v>6</v>
      </c>
      <c r="B12" s="127" t="s">
        <v>190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>
      <c r="A13" s="120">
        <v>7</v>
      </c>
      <c r="B13" s="127" t="s">
        <v>190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>
      <c r="A14" s="120">
        <v>8</v>
      </c>
      <c r="B14" s="127" t="s">
        <v>190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>
      <c r="A15" s="120">
        <v>9</v>
      </c>
      <c r="B15" s="123" t="s">
        <v>41</v>
      </c>
      <c r="C15" s="122">
        <v>0.6</v>
      </c>
      <c r="D15" s="122">
        <v>92618</v>
      </c>
      <c r="E15" s="121">
        <v>55571</v>
      </c>
      <c r="F15" s="120">
        <f t="shared" si="1"/>
        <v>4800</v>
      </c>
      <c r="G15" s="120">
        <f t="shared" si="2"/>
        <v>60371</v>
      </c>
      <c r="I15" t="s">
        <v>129</v>
      </c>
    </row>
    <row r="16" spans="1:9" ht="18.75" customHeight="1">
      <c r="A16" s="120">
        <v>10</v>
      </c>
      <c r="B16" s="210" t="s">
        <v>71</v>
      </c>
      <c r="C16" s="122">
        <v>0.6</v>
      </c>
      <c r="D16" s="122">
        <v>92618</v>
      </c>
      <c r="E16" s="121">
        <v>55571</v>
      </c>
      <c r="F16" s="120">
        <f t="shared" si="1"/>
        <v>4800</v>
      </c>
      <c r="G16" s="120">
        <f t="shared" si="2"/>
        <v>60371</v>
      </c>
    </row>
    <row r="17" spans="1:8" ht="18.75" customHeight="1">
      <c r="A17" s="120">
        <v>11</v>
      </c>
      <c r="B17" s="178" t="s">
        <v>192</v>
      </c>
      <c r="C17" s="211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8" ht="18.75" customHeight="1">
      <c r="A18" s="120">
        <v>12</v>
      </c>
      <c r="B18" s="178" t="s">
        <v>183</v>
      </c>
      <c r="C18" s="211">
        <v>0.6</v>
      </c>
      <c r="D18" s="122">
        <v>92618</v>
      </c>
      <c r="E18" s="121">
        <v>55571</v>
      </c>
      <c r="F18" s="120">
        <f t="shared" si="1"/>
        <v>4800</v>
      </c>
      <c r="G18" s="120">
        <f t="shared" si="2"/>
        <v>60371</v>
      </c>
    </row>
    <row r="19" spans="1:8" ht="18.75" customHeight="1">
      <c r="A19" s="120">
        <v>13</v>
      </c>
      <c r="B19" s="178" t="s">
        <v>193</v>
      </c>
      <c r="C19" s="211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>
      <c r="A20" s="120">
        <v>14</v>
      </c>
      <c r="B20" s="178" t="s">
        <v>208</v>
      </c>
      <c r="C20" s="211">
        <v>0.75</v>
      </c>
      <c r="D20" s="122">
        <v>92618</v>
      </c>
      <c r="E20" s="121">
        <v>69464</v>
      </c>
      <c r="F20" s="120">
        <f t="shared" si="1"/>
        <v>6000</v>
      </c>
      <c r="G20" s="120">
        <f t="shared" si="2"/>
        <v>75464</v>
      </c>
    </row>
    <row r="21" spans="1:8" s="239" customFormat="1" ht="18.75" customHeight="1">
      <c r="A21" s="121">
        <v>15</v>
      </c>
      <c r="B21" s="238" t="s">
        <v>30</v>
      </c>
      <c r="C21" s="121">
        <v>0.5</v>
      </c>
      <c r="D21" s="122">
        <v>92618</v>
      </c>
      <c r="E21" s="121">
        <f>D21*C21</f>
        <v>46309</v>
      </c>
      <c r="F21" s="121">
        <f t="shared" si="1"/>
        <v>4000</v>
      </c>
      <c r="G21" s="121">
        <f t="shared" si="2"/>
        <v>50309</v>
      </c>
    </row>
    <row r="22" spans="1:8" ht="18.75" customHeight="1">
      <c r="A22" s="120"/>
      <c r="B22" s="178" t="s">
        <v>171</v>
      </c>
      <c r="C22" s="178">
        <f>SUM(C7:C21)</f>
        <v>12.049999999999999</v>
      </c>
      <c r="D22" s="178">
        <f t="shared" ref="D22:G22" si="3">SUM(D7:D21)</f>
        <v>1423652</v>
      </c>
      <c r="E22" s="211">
        <f t="shared" si="3"/>
        <v>1150430</v>
      </c>
      <c r="F22" s="211">
        <f t="shared" si="3"/>
        <v>96400</v>
      </c>
      <c r="G22" s="211">
        <f t="shared" si="3"/>
        <v>1246830</v>
      </c>
    </row>
    <row r="23" spans="1:8" ht="18.75" customHeight="1">
      <c r="A23" s="166"/>
      <c r="B23" s="212"/>
      <c r="C23" s="212"/>
      <c r="D23" s="212"/>
      <c r="E23" s="212"/>
      <c r="F23" s="212"/>
      <c r="G23" s="212"/>
    </row>
    <row r="24" spans="1:8" ht="33" customHeight="1">
      <c r="A24" s="166"/>
      <c r="B24" s="319" t="s">
        <v>220</v>
      </c>
      <c r="C24" s="319"/>
      <c r="D24" s="319"/>
      <c r="E24" s="319"/>
      <c r="F24" s="319"/>
      <c r="G24" s="319"/>
      <c r="H24" s="319"/>
    </row>
    <row r="25" spans="1:8" ht="21" customHeight="1">
      <c r="A25" s="166"/>
      <c r="B25" s="205"/>
      <c r="C25" s="205" t="s">
        <v>94</v>
      </c>
      <c r="D25" s="205"/>
      <c r="E25" s="18"/>
      <c r="F25" s="18"/>
      <c r="G25" s="18"/>
      <c r="H25" s="18"/>
    </row>
    <row r="26" spans="1:8" ht="21" customHeight="1">
      <c r="A26" s="166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>
      <c r="A27" s="166"/>
      <c r="B27" s="75"/>
      <c r="C27" s="205" t="s">
        <v>95</v>
      </c>
      <c r="D27" s="205"/>
      <c r="E27" s="16"/>
      <c r="F27" s="40"/>
      <c r="G27" s="40"/>
      <c r="H27" s="40"/>
    </row>
    <row r="28" spans="1:8" ht="21" customHeight="1">
      <c r="A28" s="166"/>
      <c r="B28" s="170"/>
      <c r="C28" s="167"/>
      <c r="D28" s="167"/>
      <c r="E28" s="168"/>
      <c r="F28" s="166"/>
      <c r="G28" s="166"/>
    </row>
    <row r="29" spans="1:8" ht="21" customHeight="1">
      <c r="A29" s="171"/>
      <c r="B29" s="172"/>
      <c r="C29" s="167"/>
      <c r="D29" s="167"/>
      <c r="E29" s="168"/>
      <c r="F29" s="166"/>
      <c r="G29" s="169"/>
    </row>
    <row r="30" spans="1:8" ht="21" customHeight="1">
      <c r="A30" s="171"/>
      <c r="B30" s="172"/>
      <c r="C30" s="167"/>
      <c r="D30" s="167"/>
      <c r="E30" s="327"/>
      <c r="F30" s="327"/>
      <c r="G30" s="327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1" customHeight="1">
      <c r="A32" s="166"/>
      <c r="B32" s="170"/>
      <c r="C32" s="167"/>
      <c r="D32" s="167"/>
      <c r="E32" s="168"/>
      <c r="F32" s="166"/>
      <c r="G32" s="166"/>
    </row>
    <row r="33" spans="1:8" ht="21" customHeight="1">
      <c r="A33" s="166"/>
      <c r="B33" s="170"/>
      <c r="C33" s="167"/>
      <c r="D33" s="167"/>
      <c r="E33" s="168"/>
      <c r="F33" s="166"/>
      <c r="G33" s="166"/>
    </row>
    <row r="34" spans="1:8" ht="21" customHeight="1">
      <c r="A34" s="166"/>
      <c r="B34" s="173"/>
      <c r="C34" s="167"/>
      <c r="D34" s="167"/>
      <c r="E34" s="168"/>
      <c r="F34" s="174"/>
      <c r="G34" s="166"/>
    </row>
    <row r="35" spans="1:8" ht="21" customHeight="1">
      <c r="A35" s="166"/>
      <c r="B35" s="170"/>
      <c r="C35" s="167"/>
      <c r="D35" s="167"/>
      <c r="E35" s="168"/>
      <c r="F35" s="166"/>
      <c r="G35" s="169"/>
    </row>
    <row r="36" spans="1:8" ht="21" customHeight="1">
      <c r="A36" s="166"/>
      <c r="B36" s="170"/>
      <c r="C36" s="167"/>
      <c r="D36" s="167"/>
      <c r="E36" s="168"/>
      <c r="F36" s="166"/>
      <c r="G36" s="169"/>
    </row>
    <row r="37" spans="1:8" ht="21" customHeight="1">
      <c r="A37" s="166"/>
      <c r="B37" s="170"/>
      <c r="C37" s="167"/>
      <c r="D37" s="167"/>
      <c r="E37" s="168"/>
      <c r="F37" s="166"/>
      <c r="G37" s="166"/>
    </row>
    <row r="38" spans="1:8" ht="24" customHeight="1">
      <c r="A38" s="166"/>
      <c r="B38" s="203"/>
      <c r="C38" s="203"/>
      <c r="D38" s="203"/>
      <c r="E38" s="203"/>
      <c r="F38" s="203"/>
      <c r="G38" s="204"/>
      <c r="H38" s="7"/>
    </row>
    <row r="39" spans="1:8" s="16" customFormat="1" ht="30.75" customHeight="1">
      <c r="A39" s="324"/>
      <c r="B39" s="324"/>
      <c r="C39" s="324"/>
      <c r="D39" s="324"/>
      <c r="E39" s="324"/>
      <c r="F39" s="324"/>
      <c r="G39" s="324"/>
      <c r="H39" s="107"/>
    </row>
    <row r="40" spans="1:8" s="17" customFormat="1">
      <c r="A40" s="205"/>
      <c r="B40" s="205"/>
      <c r="C40" s="18"/>
      <c r="D40" s="18"/>
      <c r="E40" s="18"/>
      <c r="F40" s="18"/>
      <c r="G40" s="18"/>
      <c r="H40" s="18"/>
    </row>
    <row r="41" spans="1:8" s="16" customFormat="1">
      <c r="A41" s="40"/>
      <c r="B41" s="40"/>
      <c r="C41" s="40"/>
      <c r="D41" s="40"/>
      <c r="E41" s="40"/>
      <c r="F41" s="40"/>
      <c r="G41" s="40"/>
      <c r="H41" s="107"/>
    </row>
    <row r="42" spans="1:8" s="16" customFormat="1">
      <c r="A42" s="202"/>
      <c r="B42" s="205"/>
      <c r="C42" s="107"/>
      <c r="D42" s="107"/>
      <c r="E42" s="40"/>
      <c r="F42" s="40"/>
      <c r="G42" s="40"/>
      <c r="H42" s="107"/>
    </row>
    <row r="43" spans="1:8">
      <c r="A43" s="23"/>
      <c r="B43" s="23"/>
      <c r="C43" s="23"/>
      <c r="D43" s="23"/>
      <c r="E43" s="23"/>
      <c r="F43" s="23"/>
      <c r="G43" s="23"/>
    </row>
    <row r="44" spans="1:8" ht="15">
      <c r="A44"/>
      <c r="B44"/>
      <c r="C44"/>
      <c r="D44"/>
      <c r="E44"/>
      <c r="F44"/>
      <c r="G44"/>
    </row>
    <row r="52" spans="6:6">
      <c r="F52" s="191" t="s">
        <v>67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B19" sqref="B19"/>
    </sheetView>
  </sheetViews>
  <sheetFormatPr defaultRowHeight="15.75"/>
  <cols>
    <col min="1" max="1" width="5.7109375" style="191" customWidth="1"/>
    <col min="2" max="2" width="22.14062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205</v>
      </c>
      <c r="F3" s="320"/>
      <c r="G3" s="320"/>
    </row>
    <row r="4" spans="1:9" ht="15">
      <c r="A4" s="325" t="s">
        <v>194</v>
      </c>
      <c r="B4" s="325"/>
      <c r="C4" s="325"/>
      <c r="D4" s="325"/>
      <c r="E4" s="325"/>
      <c r="F4" s="325"/>
      <c r="G4" s="325"/>
    </row>
    <row r="5" spans="1:9" ht="16.5" thickBot="1">
      <c r="A5" s="326" t="s">
        <v>151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20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2" si="0">D8*C8</f>
        <v>46309</v>
      </c>
      <c r="F8" s="120">
        <f t="shared" ref="F8:F12" si="1">8000*C8</f>
        <v>4000</v>
      </c>
      <c r="G8" s="120">
        <f t="shared" ref="G8:G12" si="2">E8+F8</f>
        <v>50309</v>
      </c>
    </row>
    <row r="9" spans="1:9" ht="18.75" customHeight="1">
      <c r="A9" s="120">
        <v>3</v>
      </c>
      <c r="B9" s="127" t="s">
        <v>195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9" ht="18.75" customHeight="1">
      <c r="A10" s="120">
        <v>4</v>
      </c>
      <c r="B10" s="127" t="s">
        <v>196</v>
      </c>
      <c r="C10" s="122">
        <v>0.6</v>
      </c>
      <c r="D10" s="122">
        <v>92618</v>
      </c>
      <c r="E10" s="121">
        <v>55571</v>
      </c>
      <c r="F10" s="120">
        <f t="shared" si="1"/>
        <v>4800</v>
      </c>
      <c r="G10" s="120">
        <f t="shared" si="2"/>
        <v>60371</v>
      </c>
    </row>
    <row r="11" spans="1:9" ht="18.75" customHeight="1">
      <c r="A11" s="120">
        <v>5</v>
      </c>
      <c r="B11" s="127" t="s">
        <v>196</v>
      </c>
      <c r="C11" s="122">
        <v>0.4</v>
      </c>
      <c r="D11" s="122">
        <v>92618</v>
      </c>
      <c r="E11" s="121">
        <v>37047</v>
      </c>
      <c r="F11" s="120">
        <f t="shared" si="1"/>
        <v>3200</v>
      </c>
      <c r="G11" s="120">
        <f t="shared" si="2"/>
        <v>40247</v>
      </c>
    </row>
    <row r="12" spans="1:9" ht="18.75" customHeight="1">
      <c r="A12" s="120">
        <v>6</v>
      </c>
      <c r="B12" s="123" t="s">
        <v>22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16</v>
      </c>
      <c r="C17" s="178">
        <f>SUM(C7:C16)</f>
        <v>3.5</v>
      </c>
      <c r="D17" s="178">
        <f>SUM(D7:D16)</f>
        <v>580090</v>
      </c>
      <c r="E17" s="178">
        <f t="shared" ref="E17:G17" si="3">SUM(E7:E16)</f>
        <v>348545</v>
      </c>
      <c r="F17" s="178">
        <f t="shared" si="3"/>
        <v>28000</v>
      </c>
      <c r="G17" s="178">
        <f t="shared" si="3"/>
        <v>376545</v>
      </c>
    </row>
    <row r="18" spans="1:8" ht="33" customHeight="1">
      <c r="A18" s="166"/>
      <c r="B18" s="319" t="s">
        <v>220</v>
      </c>
      <c r="C18" s="319"/>
      <c r="D18" s="319"/>
      <c r="E18" s="319"/>
      <c r="F18" s="319"/>
      <c r="G18" s="319"/>
      <c r="H18" s="319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327"/>
      <c r="F23" s="327"/>
      <c r="G23" s="327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</row>
    <row r="33" spans="1:7" s="16" customFormat="1" ht="30.75" customHeight="1">
      <c r="A33" s="324"/>
      <c r="B33" s="324"/>
      <c r="C33" s="324"/>
      <c r="D33" s="324"/>
      <c r="E33" s="324"/>
      <c r="F33" s="324"/>
      <c r="G33" s="324"/>
    </row>
    <row r="34" spans="1:7" s="17" customFormat="1">
      <c r="A34" s="205"/>
      <c r="B34" s="205"/>
      <c r="C34" s="18"/>
      <c r="D34" s="18"/>
      <c r="E34" s="18"/>
      <c r="F34" s="18"/>
      <c r="G34" s="18"/>
    </row>
    <row r="35" spans="1:7" s="16" customFormat="1">
      <c r="A35" s="40"/>
      <c r="B35" s="40"/>
      <c r="C35" s="40"/>
      <c r="D35" s="40"/>
      <c r="E35" s="40"/>
      <c r="F35" s="40"/>
      <c r="G35" s="40"/>
    </row>
    <row r="36" spans="1:7" s="16" customFormat="1">
      <c r="A36" s="202"/>
      <c r="B36" s="205"/>
      <c r="C36" s="107"/>
      <c r="D36" s="107"/>
      <c r="E36" s="40"/>
      <c r="F36" s="40"/>
      <c r="G36" s="40"/>
    </row>
    <row r="37" spans="1:7">
      <c r="A37" s="58"/>
      <c r="B37" s="58"/>
      <c r="C37" s="58"/>
      <c r="D37" s="58"/>
      <c r="E37" s="58"/>
      <c r="F37" s="58"/>
      <c r="G37" s="58"/>
    </row>
    <row r="38" spans="1:7" ht="15">
      <c r="A38" s="7"/>
      <c r="B38" s="7"/>
      <c r="C38" s="7"/>
      <c r="D38" s="7"/>
      <c r="E38" s="7"/>
      <c r="F38" s="7"/>
      <c r="G38" s="7"/>
    </row>
    <row r="46" spans="1:7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G10" sqref="G10"/>
    </sheetView>
  </sheetViews>
  <sheetFormatPr defaultRowHeight="15.75"/>
  <cols>
    <col min="1" max="1" width="5.7109375" style="191" customWidth="1"/>
    <col min="2" max="2" width="22.7109375" style="191" customWidth="1"/>
    <col min="3" max="3" width="10.5703125" style="191" customWidth="1"/>
    <col min="4" max="4" width="10.5703125" style="201" customWidth="1"/>
    <col min="5" max="5" width="19.140625" style="191" customWidth="1"/>
    <col min="6" max="6" width="17" style="191" customWidth="1"/>
    <col min="7" max="7" width="23.7109375" style="191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236</v>
      </c>
      <c r="F3" s="320"/>
      <c r="G3" s="320"/>
    </row>
    <row r="4" spans="1:9" ht="15">
      <c r="A4" s="325" t="s">
        <v>198</v>
      </c>
      <c r="B4" s="325"/>
      <c r="C4" s="325"/>
      <c r="D4" s="325"/>
      <c r="E4" s="325"/>
      <c r="F4" s="325"/>
      <c r="G4" s="325"/>
    </row>
    <row r="5" spans="1:9" ht="16.5" thickBot="1">
      <c r="A5" s="326" t="s">
        <v>152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197</v>
      </c>
      <c r="F6" s="175" t="s">
        <v>5</v>
      </c>
      <c r="G6" s="175" t="s">
        <v>6</v>
      </c>
    </row>
    <row r="7" spans="1:9" ht="18.75" customHeight="1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9" ht="18.75" customHeight="1">
      <c r="A8" s="120">
        <v>2</v>
      </c>
      <c r="B8" s="127" t="s">
        <v>23</v>
      </c>
      <c r="C8" s="122">
        <v>1</v>
      </c>
      <c r="D8" s="122">
        <v>92618</v>
      </c>
      <c r="E8" s="121">
        <f t="shared" ref="E8" si="0">C8*D8</f>
        <v>92618</v>
      </c>
      <c r="F8" s="120">
        <f t="shared" ref="F8:F11" si="1">8000*C8</f>
        <v>8000</v>
      </c>
      <c r="G8" s="120">
        <f t="shared" ref="G8:G11" si="2">E8+F8</f>
        <v>100618</v>
      </c>
    </row>
    <row r="9" spans="1:9" ht="18.75" customHeight="1">
      <c r="A9" s="120">
        <v>3</v>
      </c>
      <c r="B9" s="127" t="s">
        <v>195</v>
      </c>
      <c r="C9" s="122">
        <v>0.8</v>
      </c>
      <c r="D9" s="122">
        <v>92618</v>
      </c>
      <c r="E9" s="121">
        <v>74095</v>
      </c>
      <c r="F9" s="120">
        <f t="shared" si="1"/>
        <v>6400</v>
      </c>
      <c r="G9" s="120">
        <f t="shared" si="2"/>
        <v>80495</v>
      </c>
    </row>
    <row r="10" spans="1:9" ht="18.75" customHeight="1">
      <c r="A10" s="120">
        <v>4</v>
      </c>
      <c r="B10" s="127" t="s">
        <v>196</v>
      </c>
      <c r="C10" s="122">
        <v>0.8</v>
      </c>
      <c r="D10" s="122">
        <v>92618</v>
      </c>
      <c r="E10" s="121">
        <v>74095</v>
      </c>
      <c r="F10" s="120">
        <f t="shared" si="1"/>
        <v>6400</v>
      </c>
      <c r="G10" s="120">
        <f t="shared" si="2"/>
        <v>80495</v>
      </c>
    </row>
    <row r="11" spans="1:9" ht="18.75" customHeight="1">
      <c r="A11" s="120">
        <v>5</v>
      </c>
      <c r="B11" s="127" t="s">
        <v>22</v>
      </c>
      <c r="C11" s="122">
        <v>0.8</v>
      </c>
      <c r="D11" s="122">
        <v>92618</v>
      </c>
      <c r="E11" s="121">
        <v>74095</v>
      </c>
      <c r="F11" s="120">
        <f t="shared" si="1"/>
        <v>6400</v>
      </c>
      <c r="G11" s="120">
        <f t="shared" si="2"/>
        <v>80495</v>
      </c>
    </row>
    <row r="12" spans="1:9" s="244" customFormat="1" ht="18.75" customHeight="1">
      <c r="A12" s="211">
        <v>6</v>
      </c>
      <c r="B12" s="123" t="s">
        <v>30</v>
      </c>
      <c r="C12" s="250">
        <v>0.5</v>
      </c>
      <c r="D12" s="250">
        <v>92618</v>
      </c>
      <c r="E12" s="211">
        <v>46309</v>
      </c>
      <c r="F12" s="211">
        <v>4000</v>
      </c>
      <c r="G12" s="211">
        <v>50309</v>
      </c>
    </row>
    <row r="13" spans="1:9" s="244" customFormat="1" ht="18.75" customHeight="1">
      <c r="A13" s="211">
        <v>7</v>
      </c>
      <c r="B13" s="123" t="s">
        <v>233</v>
      </c>
      <c r="C13" s="250">
        <v>0.5</v>
      </c>
      <c r="D13" s="250">
        <v>92618</v>
      </c>
      <c r="E13" s="211">
        <v>46309</v>
      </c>
      <c r="F13" s="211">
        <v>4000</v>
      </c>
      <c r="G13" s="211">
        <v>50309</v>
      </c>
    </row>
    <row r="14" spans="1:9" ht="18.75" customHeight="1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>
      <c r="A16" s="120">
        <v>10</v>
      </c>
      <c r="B16" s="176"/>
      <c r="C16" s="122"/>
      <c r="D16" s="122"/>
      <c r="E16" s="121"/>
      <c r="F16" s="120"/>
      <c r="G16" s="177"/>
    </row>
    <row r="17" spans="1:8" ht="18.75" customHeight="1">
      <c r="A17" s="120">
        <v>11</v>
      </c>
      <c r="B17" s="178" t="s">
        <v>171</v>
      </c>
      <c r="C17" s="178">
        <f>SUM(C7:C16)</f>
        <v>5.3999999999999995</v>
      </c>
      <c r="D17" s="178">
        <f>SUM(D7:D16)</f>
        <v>672708</v>
      </c>
      <c r="E17" s="178">
        <f t="shared" ref="E17:G17" si="3">SUM(E7:E16)</f>
        <v>524521</v>
      </c>
      <c r="F17" s="178">
        <f t="shared" si="3"/>
        <v>43200</v>
      </c>
      <c r="G17" s="178">
        <f t="shared" si="3"/>
        <v>567721</v>
      </c>
    </row>
    <row r="18" spans="1:8" ht="33" customHeight="1">
      <c r="A18" s="166"/>
      <c r="B18" s="319" t="s">
        <v>211</v>
      </c>
      <c r="C18" s="319"/>
      <c r="D18" s="319"/>
      <c r="E18" s="319"/>
      <c r="F18" s="319"/>
      <c r="G18" s="319"/>
      <c r="H18" s="319"/>
    </row>
    <row r="19" spans="1:8" ht="21" customHeight="1">
      <c r="A19" s="166"/>
      <c r="B19" s="88"/>
      <c r="C19" s="88" t="s">
        <v>94</v>
      </c>
      <c r="D19" s="205"/>
      <c r="E19" s="18"/>
      <c r="F19" s="18"/>
      <c r="G19" s="18"/>
      <c r="H19" s="18"/>
    </row>
    <row r="20" spans="1:8" ht="21" customHeight="1">
      <c r="A20" s="166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>
      <c r="A21" s="166"/>
      <c r="B21" s="75"/>
      <c r="C21" s="88" t="s">
        <v>95</v>
      </c>
      <c r="D21" s="205"/>
      <c r="E21" s="16"/>
      <c r="F21" s="40"/>
      <c r="G21" s="40"/>
      <c r="H21" s="40"/>
    </row>
    <row r="22" spans="1:8" ht="21" customHeight="1">
      <c r="A22" s="166"/>
      <c r="B22" s="170"/>
      <c r="C22" s="167"/>
      <c r="D22" s="167"/>
      <c r="E22" s="168"/>
      <c r="F22" s="166"/>
      <c r="G22" s="166"/>
    </row>
    <row r="23" spans="1:8" ht="21" customHeight="1">
      <c r="A23" s="171"/>
      <c r="B23" s="172"/>
      <c r="C23" s="167"/>
      <c r="D23" s="167"/>
      <c r="E23" s="168"/>
      <c r="F23" s="328"/>
      <c r="G23" s="328"/>
    </row>
    <row r="24" spans="1:8" ht="21" customHeight="1">
      <c r="A24" s="171"/>
      <c r="B24" s="172"/>
      <c r="C24" s="167"/>
      <c r="D24" s="167"/>
      <c r="E24" s="168"/>
      <c r="F24" s="166"/>
      <c r="G24" s="166"/>
    </row>
    <row r="25" spans="1:8" ht="21" customHeight="1">
      <c r="A25" s="166"/>
      <c r="B25" s="170"/>
      <c r="C25" s="167"/>
      <c r="D25" s="167"/>
      <c r="E25" s="168"/>
      <c r="F25" s="166"/>
      <c r="G25" s="166"/>
    </row>
    <row r="26" spans="1:8" ht="21" customHeight="1">
      <c r="A26" s="166"/>
      <c r="B26" s="170"/>
      <c r="C26" s="167"/>
      <c r="D26" s="167"/>
      <c r="E26" s="168"/>
      <c r="F26" s="166"/>
      <c r="G26" s="166"/>
    </row>
    <row r="27" spans="1:8" ht="21" customHeight="1">
      <c r="A27" s="166"/>
      <c r="B27" s="170"/>
      <c r="C27" s="167"/>
      <c r="D27" s="167"/>
      <c r="E27" s="168"/>
      <c r="F27" s="166"/>
      <c r="G27" s="166"/>
    </row>
    <row r="28" spans="1:8" ht="21" customHeight="1">
      <c r="A28" s="166"/>
      <c r="B28" s="173"/>
      <c r="C28" s="167"/>
      <c r="D28" s="167"/>
      <c r="E28" s="168"/>
      <c r="F28" s="174"/>
      <c r="G28" s="166"/>
    </row>
    <row r="29" spans="1:8" ht="21" customHeight="1">
      <c r="A29" s="166"/>
      <c r="B29" s="170"/>
      <c r="C29" s="167"/>
      <c r="D29" s="167"/>
      <c r="E29" s="168"/>
      <c r="F29" s="166"/>
      <c r="G29" s="169"/>
    </row>
    <row r="30" spans="1:8" ht="21" customHeight="1">
      <c r="A30" s="166"/>
      <c r="B30" s="170"/>
      <c r="C30" s="167"/>
      <c r="D30" s="167"/>
      <c r="E30" s="168"/>
      <c r="F30" s="166"/>
      <c r="G30" s="169"/>
    </row>
    <row r="31" spans="1:8" ht="21" customHeight="1">
      <c r="A31" s="166"/>
      <c r="B31" s="170"/>
      <c r="C31" s="167"/>
      <c r="D31" s="167"/>
      <c r="E31" s="168"/>
      <c r="F31" s="166"/>
      <c r="G31" s="166"/>
    </row>
    <row r="32" spans="1:8" ht="24" customHeight="1">
      <c r="A32" s="166"/>
      <c r="B32" s="203"/>
      <c r="C32" s="203"/>
      <c r="D32" s="203"/>
      <c r="E32" s="203"/>
      <c r="F32" s="203"/>
      <c r="G32" s="204"/>
      <c r="H32" s="7"/>
    </row>
    <row r="33" spans="1:8" s="16" customFormat="1" ht="30.75" customHeight="1">
      <c r="A33" s="324"/>
      <c r="B33" s="324"/>
      <c r="C33" s="324"/>
      <c r="D33" s="324"/>
      <c r="E33" s="324"/>
      <c r="F33" s="324"/>
      <c r="G33" s="324"/>
      <c r="H33" s="107"/>
    </row>
    <row r="34" spans="1:8" s="17" customFormat="1">
      <c r="A34" s="205"/>
      <c r="B34" s="205"/>
      <c r="C34" s="18"/>
      <c r="D34" s="18"/>
      <c r="E34" s="18"/>
      <c r="F34" s="18"/>
      <c r="G34" s="18"/>
      <c r="H34" s="18"/>
    </row>
    <row r="35" spans="1:8" s="16" customFormat="1">
      <c r="A35" s="40"/>
      <c r="B35" s="40"/>
      <c r="C35" s="40"/>
      <c r="D35" s="40"/>
      <c r="E35" s="40"/>
      <c r="F35" s="40"/>
      <c r="G35" s="40"/>
      <c r="H35" s="107"/>
    </row>
    <row r="36" spans="1:8" s="16" customFormat="1">
      <c r="A36" s="202"/>
      <c r="B36" s="205"/>
      <c r="C36" s="107"/>
      <c r="D36" s="107"/>
      <c r="E36" s="40"/>
      <c r="F36" s="40"/>
      <c r="G36" s="40"/>
      <c r="H36" s="107"/>
    </row>
    <row r="37" spans="1:8">
      <c r="A37" s="58"/>
      <c r="B37" s="58"/>
      <c r="C37" s="58"/>
      <c r="D37" s="58"/>
      <c r="E37" s="58"/>
      <c r="F37" s="58"/>
      <c r="G37" s="58"/>
      <c r="H37" s="7"/>
    </row>
    <row r="38" spans="1:8" ht="15">
      <c r="A38" s="7"/>
      <c r="B38" s="7"/>
      <c r="C38" s="7"/>
      <c r="D38" s="7"/>
      <c r="E38" s="7"/>
      <c r="F38" s="7"/>
      <c r="G38" s="7"/>
      <c r="H38" s="7"/>
    </row>
    <row r="46" spans="1:8">
      <c r="F46" s="191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B12" sqref="B12"/>
    </sheetView>
  </sheetViews>
  <sheetFormatPr defaultRowHeight="15.75"/>
  <cols>
    <col min="1" max="1" width="5.7109375" style="217" customWidth="1"/>
    <col min="2" max="2" width="20.28515625" style="217" customWidth="1"/>
    <col min="3" max="4" width="10.5703125" style="217" customWidth="1"/>
    <col min="5" max="5" width="19.140625" style="217" customWidth="1"/>
    <col min="6" max="6" width="17" style="217" customWidth="1"/>
    <col min="7" max="7" width="23.7109375" style="217" customWidth="1"/>
    <col min="12" max="12" width="27.42578125" customWidth="1"/>
  </cols>
  <sheetData>
    <row r="1" spans="1:9">
      <c r="E1" s="320" t="s">
        <v>63</v>
      </c>
      <c r="F1" s="320"/>
      <c r="G1" s="320"/>
    </row>
    <row r="2" spans="1:9">
      <c r="E2" s="320" t="s">
        <v>93</v>
      </c>
      <c r="F2" s="320"/>
      <c r="G2" s="320"/>
    </row>
    <row r="3" spans="1:9">
      <c r="E3" s="320" t="s">
        <v>205</v>
      </c>
      <c r="F3" s="320"/>
      <c r="G3" s="320"/>
    </row>
    <row r="4" spans="1:9" ht="15">
      <c r="A4" s="325" t="s">
        <v>199</v>
      </c>
      <c r="B4" s="325"/>
      <c r="C4" s="325"/>
      <c r="D4" s="325"/>
      <c r="E4" s="325"/>
      <c r="F4" s="325"/>
      <c r="G4" s="325"/>
    </row>
    <row r="5" spans="1:9" ht="16.5" thickBot="1">
      <c r="A5" s="326" t="s">
        <v>200</v>
      </c>
      <c r="B5" s="326"/>
      <c r="C5" s="326"/>
      <c r="D5" s="326"/>
      <c r="E5" s="326"/>
      <c r="F5" s="326"/>
      <c r="G5" s="326"/>
    </row>
    <row r="6" spans="1:9" ht="110.25">
      <c r="A6" s="175" t="s">
        <v>1</v>
      </c>
      <c r="B6" s="175" t="s">
        <v>18</v>
      </c>
      <c r="C6" s="175" t="s">
        <v>19</v>
      </c>
      <c r="D6" s="175" t="s">
        <v>20</v>
      </c>
      <c r="E6" s="175" t="s">
        <v>197</v>
      </c>
      <c r="F6" s="175" t="s">
        <v>5</v>
      </c>
      <c r="G6" s="175" t="s">
        <v>6</v>
      </c>
    </row>
    <row r="7" spans="1:9" ht="36" customHeight="1">
      <c r="A7" s="120">
        <v>1</v>
      </c>
      <c r="B7" s="222" t="s">
        <v>201</v>
      </c>
      <c r="C7" s="122">
        <v>1</v>
      </c>
      <c r="D7" s="122">
        <v>92618</v>
      </c>
      <c r="E7" s="121">
        <f>C7*D7</f>
        <v>92618</v>
      </c>
      <c r="F7" s="120">
        <f>8000*C7</f>
        <v>8000</v>
      </c>
      <c r="G7" s="120">
        <f>E7+F7</f>
        <v>100618</v>
      </c>
    </row>
    <row r="8" spans="1:9" ht="18.75" customHeight="1">
      <c r="A8" s="120"/>
      <c r="B8" s="123"/>
      <c r="C8" s="122"/>
      <c r="D8" s="122"/>
      <c r="E8" s="121"/>
      <c r="F8" s="120"/>
      <c r="G8" s="120"/>
      <c r="I8" t="s">
        <v>129</v>
      </c>
    </row>
    <row r="9" spans="1:9" ht="18.75" customHeight="1">
      <c r="A9" s="120"/>
      <c r="B9" s="176"/>
      <c r="C9" s="122"/>
      <c r="D9" s="122"/>
      <c r="E9" s="121"/>
      <c r="F9" s="120"/>
      <c r="G9" s="177"/>
    </row>
    <row r="10" spans="1:9" ht="18.75" customHeight="1">
      <c r="A10" s="120"/>
      <c r="B10" s="223" t="s">
        <v>171</v>
      </c>
      <c r="C10" s="223">
        <f>SUM(C7:C9)</f>
        <v>1</v>
      </c>
      <c r="D10" s="223">
        <f>SUM(D7:D9)</f>
        <v>92618</v>
      </c>
      <c r="E10" s="223">
        <f t="shared" ref="E10:G10" si="0">SUM(E7:E9)</f>
        <v>92618</v>
      </c>
      <c r="F10" s="223">
        <f t="shared" si="0"/>
        <v>8000</v>
      </c>
      <c r="G10" s="223">
        <f t="shared" si="0"/>
        <v>100618</v>
      </c>
    </row>
    <row r="11" spans="1:9" ht="33" customHeight="1">
      <c r="A11" s="221"/>
      <c r="B11" s="324" t="s">
        <v>220</v>
      </c>
      <c r="C11" s="324"/>
      <c r="D11" s="324"/>
      <c r="E11" s="324"/>
      <c r="F11" s="324"/>
      <c r="G11" s="324"/>
      <c r="H11" s="324"/>
    </row>
    <row r="12" spans="1:9" ht="21" customHeight="1">
      <c r="A12" s="221"/>
      <c r="B12" s="219"/>
      <c r="C12" s="219" t="s">
        <v>94</v>
      </c>
      <c r="D12" s="219"/>
      <c r="E12" s="18"/>
      <c r="F12" s="18"/>
      <c r="G12" s="18"/>
      <c r="H12" s="18"/>
    </row>
    <row r="13" spans="1:9" ht="21" customHeight="1">
      <c r="A13" s="221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>
      <c r="A14" s="221"/>
      <c r="B14" s="75"/>
      <c r="C14" s="219" t="s">
        <v>95</v>
      </c>
      <c r="D14" s="219"/>
      <c r="E14" s="16"/>
      <c r="F14" s="40"/>
      <c r="G14" s="40"/>
      <c r="H14" s="40"/>
    </row>
    <row r="15" spans="1:9" ht="21" customHeight="1">
      <c r="A15" s="221"/>
      <c r="B15" s="170"/>
      <c r="C15" s="167"/>
      <c r="D15" s="167"/>
      <c r="E15" s="220"/>
      <c r="F15" s="221"/>
      <c r="G15" s="221"/>
    </row>
    <row r="16" spans="1:9" ht="21" customHeight="1">
      <c r="A16" s="171"/>
      <c r="B16" s="172"/>
      <c r="C16" s="167"/>
      <c r="D16" s="167"/>
      <c r="E16" s="220"/>
      <c r="F16" s="328"/>
      <c r="G16" s="328"/>
    </row>
    <row r="17" spans="1:8" ht="21" customHeight="1">
      <c r="A17" s="171"/>
      <c r="B17" s="172"/>
      <c r="C17" s="167"/>
      <c r="D17" s="167"/>
      <c r="E17" s="220"/>
      <c r="F17" s="221"/>
      <c r="G17" s="221"/>
    </row>
    <row r="18" spans="1:8" ht="21" customHeight="1">
      <c r="A18" s="221"/>
      <c r="B18" s="170"/>
      <c r="C18" s="167"/>
      <c r="D18" s="167"/>
      <c r="E18" s="220"/>
      <c r="F18" s="221"/>
      <c r="G18" s="221"/>
    </row>
    <row r="19" spans="1:8" ht="21" customHeight="1">
      <c r="A19" s="221"/>
      <c r="B19" s="170"/>
      <c r="C19" s="167"/>
      <c r="D19" s="167"/>
      <c r="E19" s="220"/>
      <c r="F19" s="221"/>
      <c r="G19" s="221"/>
    </row>
    <row r="20" spans="1:8" ht="21" customHeight="1">
      <c r="A20" s="221"/>
      <c r="B20" s="170"/>
      <c r="C20" s="167"/>
      <c r="D20" s="167"/>
      <c r="E20" s="220"/>
      <c r="F20" s="221"/>
      <c r="G20" s="221"/>
    </row>
    <row r="21" spans="1:8" ht="21" customHeight="1">
      <c r="A21" s="221"/>
      <c r="B21" s="173"/>
      <c r="C21" s="167"/>
      <c r="D21" s="167"/>
      <c r="E21" s="220"/>
      <c r="F21" s="174"/>
      <c r="G21" s="221"/>
    </row>
    <row r="22" spans="1:8" ht="21" customHeight="1">
      <c r="A22" s="221"/>
      <c r="B22" s="170"/>
      <c r="C22" s="167"/>
      <c r="D22" s="167"/>
      <c r="E22" s="220"/>
      <c r="F22" s="221"/>
      <c r="G22" s="169"/>
    </row>
    <row r="23" spans="1:8" ht="21" customHeight="1">
      <c r="A23" s="221"/>
      <c r="B23" s="170"/>
      <c r="C23" s="167"/>
      <c r="D23" s="167"/>
      <c r="E23" s="220"/>
      <c r="F23" s="221"/>
      <c r="G23" s="169"/>
    </row>
    <row r="24" spans="1:8" ht="21" customHeight="1">
      <c r="A24" s="221"/>
      <c r="B24" s="170"/>
      <c r="C24" s="167"/>
      <c r="D24" s="167"/>
      <c r="E24" s="220"/>
      <c r="F24" s="221"/>
      <c r="G24" s="221"/>
    </row>
    <row r="25" spans="1:8" ht="24" customHeight="1">
      <c r="A25" s="221"/>
      <c r="B25" s="203"/>
      <c r="C25" s="203"/>
      <c r="D25" s="203"/>
      <c r="E25" s="203"/>
      <c r="F25" s="203"/>
      <c r="G25" s="204"/>
      <c r="H25" s="7"/>
    </row>
    <row r="26" spans="1:8" s="16" customFormat="1" ht="30.75" customHeight="1">
      <c r="A26" s="324"/>
      <c r="B26" s="324"/>
      <c r="C26" s="324"/>
      <c r="D26" s="324"/>
      <c r="E26" s="324"/>
      <c r="F26" s="324"/>
      <c r="G26" s="324"/>
      <c r="H26" s="107"/>
    </row>
    <row r="27" spans="1:8" s="17" customFormat="1">
      <c r="A27" s="219"/>
      <c r="B27" s="219"/>
      <c r="C27" s="18"/>
      <c r="D27" s="18"/>
      <c r="E27" s="18"/>
      <c r="F27" s="18"/>
      <c r="G27" s="18"/>
      <c r="H27" s="18"/>
    </row>
    <row r="28" spans="1:8" s="16" customFormat="1">
      <c r="A28" s="40"/>
      <c r="B28" s="40"/>
      <c r="C28" s="40"/>
      <c r="D28" s="40"/>
      <c r="E28" s="40"/>
      <c r="F28" s="40"/>
      <c r="G28" s="40"/>
      <c r="H28" s="107"/>
    </row>
    <row r="29" spans="1:8" s="16" customFormat="1">
      <c r="A29" s="218"/>
      <c r="B29" s="219"/>
      <c r="C29" s="107"/>
      <c r="D29" s="107"/>
      <c r="E29" s="40"/>
      <c r="F29" s="40"/>
      <c r="G29" s="40"/>
      <c r="H29" s="107"/>
    </row>
    <row r="30" spans="1:8">
      <c r="A30" s="58"/>
      <c r="B30" s="58"/>
      <c r="C30" s="58"/>
      <c r="D30" s="58"/>
      <c r="E30" s="58"/>
      <c r="F30" s="58"/>
      <c r="G30" s="58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9" spans="6:6">
      <c r="F39" s="217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zoomScaleNormal="100" workbookViewId="0">
      <selection activeCell="B29" sqref="B29:G29"/>
    </sheetView>
  </sheetViews>
  <sheetFormatPr defaultRowHeight="15.7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>
      <c r="A1" s="289"/>
      <c r="B1" s="289"/>
      <c r="C1" s="156"/>
      <c r="D1" s="58"/>
      <c r="E1" s="58"/>
      <c r="F1" s="58"/>
      <c r="G1" s="58"/>
    </row>
    <row r="2" spans="1:14" s="103" customFormat="1" ht="18.75" customHeight="1">
      <c r="A2" s="290"/>
      <c r="B2" s="290"/>
      <c r="C2" s="290"/>
      <c r="D2" s="290"/>
      <c r="E2" s="102"/>
      <c r="F2" s="271" t="s">
        <v>63</v>
      </c>
      <c r="G2" s="271"/>
      <c r="H2" s="57"/>
      <c r="I2" s="57"/>
    </row>
    <row r="3" spans="1:14" s="103" customFormat="1" ht="20.25" customHeight="1">
      <c r="A3" s="104"/>
      <c r="B3" s="104"/>
      <c r="C3" s="104"/>
      <c r="E3" s="105"/>
      <c r="F3" s="291" t="s">
        <v>93</v>
      </c>
      <c r="G3" s="291"/>
      <c r="H3" s="39"/>
      <c r="I3" s="39"/>
    </row>
    <row r="4" spans="1:14" s="37" customFormat="1" ht="24" customHeight="1">
      <c r="A4" s="55"/>
      <c r="E4" s="106"/>
      <c r="F4" s="273" t="s">
        <v>205</v>
      </c>
      <c r="G4" s="273"/>
      <c r="H4" s="56"/>
      <c r="I4" s="56"/>
      <c r="J4" s="56"/>
    </row>
    <row r="5" spans="1:14" s="2" customFormat="1" ht="18">
      <c r="A5" s="292" t="s">
        <v>0</v>
      </c>
      <c r="B5" s="292"/>
      <c r="C5" s="292"/>
      <c r="D5" s="292"/>
      <c r="E5" s="292"/>
      <c r="F5" s="292"/>
      <c r="G5" s="292"/>
    </row>
    <row r="6" spans="1:14" s="2" customFormat="1" ht="19.5" customHeight="1">
      <c r="A6" s="286" t="s">
        <v>209</v>
      </c>
      <c r="B6" s="286"/>
      <c r="C6" s="286"/>
      <c r="D6" s="286"/>
      <c r="E6" s="286"/>
      <c r="F6" s="286"/>
      <c r="G6" s="286"/>
    </row>
    <row r="7" spans="1:14" s="2" customFormat="1" ht="2.25" customHeight="1" thickBot="1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>
      <c r="A10" s="33">
        <v>2</v>
      </c>
      <c r="B10" s="25" t="s">
        <v>32</v>
      </c>
      <c r="C10" s="25"/>
      <c r="D10" s="43">
        <v>1</v>
      </c>
      <c r="E10" s="52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>
      <c r="A11" s="33">
        <v>3</v>
      </c>
      <c r="B11" s="41" t="s">
        <v>26</v>
      </c>
      <c r="C11" s="41"/>
      <c r="D11" s="62">
        <v>1</v>
      </c>
      <c r="E11" s="52">
        <v>89611</v>
      </c>
      <c r="F11" s="52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>
      <c r="A12" s="33">
        <v>4</v>
      </c>
      <c r="B12" s="41" t="s">
        <v>33</v>
      </c>
      <c r="C12" s="41"/>
      <c r="D12" s="62">
        <v>1</v>
      </c>
      <c r="E12" s="52">
        <v>92618</v>
      </c>
      <c r="F12" s="52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>
      <c r="A13" s="33">
        <v>5</v>
      </c>
      <c r="B13" s="41" t="s">
        <v>25</v>
      </c>
      <c r="C13" s="41"/>
      <c r="D13" s="62">
        <v>1</v>
      </c>
      <c r="E13" s="52">
        <v>89611</v>
      </c>
      <c r="F13" s="52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>
      <c r="A14" s="33">
        <v>6</v>
      </c>
      <c r="B14" s="41" t="s">
        <v>11</v>
      </c>
      <c r="C14" s="41"/>
      <c r="D14" s="62">
        <v>1</v>
      </c>
      <c r="E14" s="52">
        <v>92618</v>
      </c>
      <c r="F14" s="52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>
      <c r="A15" s="33">
        <v>7</v>
      </c>
      <c r="B15" s="41" t="s">
        <v>31</v>
      </c>
      <c r="C15" s="41"/>
      <c r="D15" s="62">
        <v>1</v>
      </c>
      <c r="E15" s="52">
        <v>92618</v>
      </c>
      <c r="F15" s="52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>
      <c r="A16" s="33"/>
      <c r="B16" s="41" t="s">
        <v>31</v>
      </c>
      <c r="C16" s="41"/>
      <c r="D16" s="62">
        <v>0.25</v>
      </c>
      <c r="E16" s="52">
        <v>23200</v>
      </c>
      <c r="F16" s="52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>
      <c r="A17" s="33">
        <v>8</v>
      </c>
      <c r="B17" s="41" t="s">
        <v>27</v>
      </c>
      <c r="C17" s="41"/>
      <c r="D17" s="62">
        <v>1.1000000000000001</v>
      </c>
      <c r="E17" s="52">
        <v>101879</v>
      </c>
      <c r="F17" s="52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>
      <c r="A18" s="33">
        <v>9</v>
      </c>
      <c r="B18" s="41" t="s">
        <v>127</v>
      </c>
      <c r="C18" s="41" t="s">
        <v>128</v>
      </c>
      <c r="D18" s="62">
        <v>1</v>
      </c>
      <c r="E18" s="52">
        <v>92618</v>
      </c>
      <c r="F18" s="52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>
      <c r="A19" s="33">
        <v>10</v>
      </c>
      <c r="B19" s="41" t="s">
        <v>27</v>
      </c>
      <c r="C19" s="41"/>
      <c r="D19" s="62">
        <v>1</v>
      </c>
      <c r="E19" s="52">
        <v>92618</v>
      </c>
      <c r="F19" s="52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>
      <c r="A20" s="33">
        <v>11</v>
      </c>
      <c r="B20" s="41" t="s">
        <v>27</v>
      </c>
      <c r="C20" s="41"/>
      <c r="D20" s="62">
        <v>1</v>
      </c>
      <c r="E20" s="52">
        <v>92618</v>
      </c>
      <c r="F20" s="52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>
      <c r="A21" s="33">
        <v>12</v>
      </c>
      <c r="B21" s="52" t="s">
        <v>27</v>
      </c>
      <c r="C21" s="62">
        <v>1.5</v>
      </c>
      <c r="D21" s="62">
        <v>1.5</v>
      </c>
      <c r="E21" s="52">
        <v>180000</v>
      </c>
      <c r="F21" s="159">
        <v>8000</v>
      </c>
      <c r="G21" s="25">
        <f t="shared" si="0"/>
        <v>188000</v>
      </c>
      <c r="I21" s="32"/>
    </row>
    <row r="22" spans="1:14" s="2" customFormat="1">
      <c r="A22" s="33">
        <v>13</v>
      </c>
      <c r="B22" s="41" t="s">
        <v>27</v>
      </c>
      <c r="C22" s="41"/>
      <c r="D22" s="62">
        <v>1</v>
      </c>
      <c r="E22" s="52">
        <v>92618</v>
      </c>
      <c r="F22" s="52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>
      <c r="A23" s="33">
        <v>14</v>
      </c>
      <c r="B23" s="41" t="s">
        <v>27</v>
      </c>
      <c r="C23" s="41"/>
      <c r="D23" s="62">
        <v>1</v>
      </c>
      <c r="E23" s="52">
        <v>92618</v>
      </c>
      <c r="F23" s="52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>
      <c r="A24" s="33">
        <v>15</v>
      </c>
      <c r="B24" s="41" t="s">
        <v>77</v>
      </c>
      <c r="C24" s="41"/>
      <c r="D24" s="62">
        <v>1</v>
      </c>
      <c r="E24" s="52">
        <v>92618</v>
      </c>
      <c r="F24" s="52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>
      <c r="A25" s="33">
        <v>16</v>
      </c>
      <c r="B25" s="41" t="s">
        <v>28</v>
      </c>
      <c r="C25" s="41"/>
      <c r="D25" s="62">
        <v>1</v>
      </c>
      <c r="E25" s="52">
        <v>92618</v>
      </c>
      <c r="F25" s="52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>
      <c r="A26" s="33">
        <v>17</v>
      </c>
      <c r="B26" s="41" t="s">
        <v>29</v>
      </c>
      <c r="C26" s="41"/>
      <c r="D26" s="62">
        <v>1</v>
      </c>
      <c r="E26" s="52">
        <v>89611</v>
      </c>
      <c r="F26" s="52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>
      <c r="A27" s="33">
        <v>18</v>
      </c>
      <c r="B27" s="41" t="s">
        <v>22</v>
      </c>
      <c r="C27" s="41"/>
      <c r="D27" s="62">
        <v>1</v>
      </c>
      <c r="E27" s="52">
        <v>89611</v>
      </c>
      <c r="F27" s="52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>
      <c r="A28" s="33">
        <v>19</v>
      </c>
      <c r="B28" s="41" t="s">
        <v>65</v>
      </c>
      <c r="C28" s="41"/>
      <c r="D28" s="62">
        <v>1</v>
      </c>
      <c r="E28" s="52">
        <v>92618</v>
      </c>
      <c r="F28" s="52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>
      <c r="A29" s="33">
        <v>20</v>
      </c>
      <c r="B29" s="52" t="s">
        <v>65</v>
      </c>
      <c r="C29" s="52"/>
      <c r="D29" s="62">
        <v>1</v>
      </c>
      <c r="E29" s="52">
        <v>92618</v>
      </c>
      <c r="F29" s="52">
        <v>8000</v>
      </c>
      <c r="G29" s="52">
        <f t="shared" si="0"/>
        <v>100618</v>
      </c>
      <c r="I29" s="32"/>
      <c r="J29" s="32"/>
      <c r="K29" s="32"/>
      <c r="L29" s="32"/>
      <c r="M29" s="32"/>
      <c r="N29" s="32"/>
    </row>
    <row r="30" spans="1:14" s="2" customFormat="1">
      <c r="A30" s="33">
        <v>21</v>
      </c>
      <c r="B30" s="41" t="s">
        <v>34</v>
      </c>
      <c r="C30" s="41"/>
      <c r="D30" s="62">
        <v>1</v>
      </c>
      <c r="E30" s="52">
        <v>89611</v>
      </c>
      <c r="F30" s="52">
        <v>8000</v>
      </c>
      <c r="G30" s="41">
        <f t="shared" si="0"/>
        <v>97611</v>
      </c>
      <c r="I30" s="6"/>
    </row>
    <row r="31" spans="1:14" s="2" customFormat="1" ht="16.5" thickBot="1">
      <c r="A31" s="33">
        <v>22</v>
      </c>
      <c r="B31" s="115" t="s">
        <v>30</v>
      </c>
      <c r="C31" s="115"/>
      <c r="D31" s="161">
        <v>1</v>
      </c>
      <c r="E31" s="133">
        <v>89611</v>
      </c>
      <c r="F31" s="133">
        <v>8000</v>
      </c>
      <c r="G31" s="65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>
      <c r="A32" s="287" t="s">
        <v>16</v>
      </c>
      <c r="B32" s="288"/>
      <c r="C32" s="157"/>
      <c r="D32" s="162">
        <f>SUM(D9:D31)</f>
        <v>22.85</v>
      </c>
      <c r="E32" s="163">
        <f>SUM(E9:E31)</f>
        <v>2170772</v>
      </c>
      <c r="F32" s="163">
        <f>SUM(F9:F31)</f>
        <v>178000</v>
      </c>
      <c r="G32" s="132">
        <f>SUM(G9:G31)</f>
        <v>2348772</v>
      </c>
      <c r="I32" s="1"/>
    </row>
    <row r="33" spans="1:7" s="2" customFormat="1" ht="0.75" customHeight="1">
      <c r="A33" s="34"/>
      <c r="B33" s="34"/>
      <c r="C33" s="34"/>
      <c r="D33" s="35"/>
      <c r="E33" s="34"/>
      <c r="F33" s="34"/>
      <c r="G33" s="34"/>
    </row>
    <row r="34" spans="1:7" s="16" customFormat="1" ht="23.25" customHeight="1">
      <c r="A34" s="270" t="s">
        <v>211</v>
      </c>
      <c r="B34" s="270"/>
      <c r="C34" s="270"/>
      <c r="D34" s="270"/>
      <c r="E34" s="270"/>
      <c r="F34" s="270"/>
      <c r="G34" s="270"/>
    </row>
    <row r="35" spans="1:7" s="17" customFormat="1">
      <c r="A35" s="93"/>
      <c r="B35" s="93" t="s">
        <v>94</v>
      </c>
      <c r="C35" s="93"/>
      <c r="D35" s="20"/>
      <c r="E35" s="20"/>
      <c r="F35" s="20"/>
      <c r="G35" s="20"/>
    </row>
    <row r="36" spans="1:7" s="16" customFormat="1" ht="25.5" customHeight="1">
      <c r="A36" s="96" t="s">
        <v>23</v>
      </c>
      <c r="B36" s="96"/>
      <c r="C36" s="96"/>
      <c r="D36" s="96"/>
      <c r="E36" s="96"/>
      <c r="F36" s="96"/>
      <c r="G36" s="96"/>
    </row>
    <row r="37" spans="1:7" s="16" customFormat="1" ht="17.25" customHeight="1">
      <c r="A37" s="75"/>
      <c r="B37" s="88" t="s">
        <v>95</v>
      </c>
      <c r="C37" s="88"/>
      <c r="E37" s="40"/>
      <c r="F37" s="40"/>
      <c r="G37" s="40"/>
    </row>
    <row r="38" spans="1:7" s="108" customFormat="1" ht="14.25" customHeight="1">
      <c r="A38" s="102"/>
      <c r="B38" s="74"/>
      <c r="C38" s="74"/>
      <c r="D38" s="107"/>
      <c r="E38" s="107"/>
      <c r="F38" s="107"/>
      <c r="G38" s="107"/>
    </row>
    <row r="40" spans="1:7">
      <c r="E40" s="285"/>
      <c r="F40" s="285"/>
      <c r="G40" s="285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" zoomScaleNormal="100" workbookViewId="0">
      <selection activeCell="H13" sqref="H13"/>
    </sheetView>
  </sheetViews>
  <sheetFormatPr defaultRowHeight="15"/>
  <cols>
    <col min="1" max="1" width="6" style="47" customWidth="1"/>
    <col min="2" max="2" width="28.42578125" customWidth="1"/>
    <col min="3" max="3" width="14.28515625" style="5" customWidth="1"/>
    <col min="4" max="4" width="15" style="267" customWidth="1"/>
    <col min="5" max="5" width="13.140625" customWidth="1"/>
    <col min="6" max="6" width="15.5703125" customWidth="1"/>
    <col min="7" max="7" width="16" customWidth="1"/>
  </cols>
  <sheetData>
    <row r="1" spans="1:8" s="7" customFormat="1" ht="16.5" hidden="1" customHeight="1">
      <c r="A1" s="289"/>
      <c r="B1" s="289"/>
      <c r="C1" s="58"/>
      <c r="D1" s="58"/>
      <c r="E1" s="58"/>
      <c r="F1" s="58"/>
      <c r="G1" s="58"/>
    </row>
    <row r="2" spans="1:8" ht="16.5" customHeight="1">
      <c r="A2" s="57"/>
      <c r="B2" s="57"/>
      <c r="C2" s="68" t="s">
        <v>60</v>
      </c>
      <c r="D2" s="68"/>
      <c r="E2" s="23"/>
      <c r="F2" s="271" t="s">
        <v>63</v>
      </c>
      <c r="G2" s="271"/>
      <c r="H2" s="94"/>
    </row>
    <row r="3" spans="1:8" s="37" customFormat="1" ht="18.75" customHeight="1">
      <c r="A3" s="39"/>
      <c r="B3" s="89"/>
      <c r="C3" s="86"/>
      <c r="D3" s="86"/>
      <c r="E3" s="39"/>
      <c r="F3" s="291" t="s">
        <v>93</v>
      </c>
      <c r="G3" s="291"/>
      <c r="H3" s="39"/>
    </row>
    <row r="4" spans="1:8" s="37" customFormat="1" ht="17.25" customHeight="1">
      <c r="A4" s="87"/>
      <c r="B4" s="88"/>
      <c r="C4" s="15"/>
      <c r="D4" s="15"/>
      <c r="E4" s="75"/>
      <c r="F4" s="273" t="s">
        <v>237</v>
      </c>
      <c r="G4" s="273"/>
      <c r="H4" s="60"/>
    </row>
    <row r="5" spans="1:8" s="2" customFormat="1" ht="18">
      <c r="A5" s="292" t="s">
        <v>0</v>
      </c>
      <c r="B5" s="292"/>
      <c r="C5" s="292"/>
      <c r="D5" s="292"/>
      <c r="E5" s="292"/>
      <c r="F5" s="292"/>
      <c r="G5" s="292"/>
    </row>
    <row r="6" spans="1:8" s="2" customFormat="1" ht="15" customHeight="1">
      <c r="A6" s="296" t="s">
        <v>96</v>
      </c>
      <c r="B6" s="296"/>
      <c r="C6" s="296"/>
      <c r="D6" s="296"/>
      <c r="E6" s="296"/>
      <c r="F6" s="296"/>
      <c r="G6" s="296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61" t="s">
        <v>1</v>
      </c>
      <c r="B8" s="262" t="s">
        <v>18</v>
      </c>
      <c r="C8" s="262" t="s">
        <v>19</v>
      </c>
      <c r="D8" s="262" t="s">
        <v>231</v>
      </c>
      <c r="E8" s="262" t="s">
        <v>232</v>
      </c>
      <c r="F8" s="262" t="s">
        <v>21</v>
      </c>
      <c r="G8" s="262" t="s">
        <v>6</v>
      </c>
    </row>
    <row r="9" spans="1:8" s="11" customFormat="1" ht="18" customHeight="1">
      <c r="A9" s="247">
        <v>1</v>
      </c>
      <c r="B9" s="225" t="s">
        <v>24</v>
      </c>
      <c r="C9" s="263">
        <v>1</v>
      </c>
      <c r="D9" s="263">
        <v>150000</v>
      </c>
      <c r="E9" s="225">
        <f>D9*C9</f>
        <v>150000</v>
      </c>
      <c r="F9" s="225">
        <f>C9*8000</f>
        <v>8000</v>
      </c>
      <c r="G9" s="225">
        <f>E9+F9</f>
        <v>158000</v>
      </c>
    </row>
    <row r="10" spans="1:8" s="11" customFormat="1" ht="18" customHeight="1">
      <c r="A10" s="247">
        <v>2</v>
      </c>
      <c r="B10" s="225" t="s">
        <v>25</v>
      </c>
      <c r="C10" s="263">
        <v>1</v>
      </c>
      <c r="D10" s="263">
        <v>92618</v>
      </c>
      <c r="E10" s="225">
        <f t="shared" ref="E10:E40" si="0">D10*C10</f>
        <v>92618</v>
      </c>
      <c r="F10" s="225">
        <f t="shared" ref="F10:F40" si="1">C10*8000</f>
        <v>8000</v>
      </c>
      <c r="G10" s="225">
        <f t="shared" ref="G10:G40" si="2">E10+F10</f>
        <v>100618</v>
      </c>
    </row>
    <row r="11" spans="1:8" s="27" customFormat="1" ht="18" customHeight="1">
      <c r="A11" s="247">
        <v>3</v>
      </c>
      <c r="B11" s="224" t="s">
        <v>30</v>
      </c>
      <c r="C11" s="263">
        <v>0.5</v>
      </c>
      <c r="D11" s="263">
        <v>92618</v>
      </c>
      <c r="E11" s="225">
        <f t="shared" si="0"/>
        <v>46309</v>
      </c>
      <c r="F11" s="225">
        <f t="shared" si="1"/>
        <v>4000</v>
      </c>
      <c r="G11" s="225">
        <f t="shared" si="2"/>
        <v>50309</v>
      </c>
    </row>
    <row r="12" spans="1:8" s="27" customFormat="1" ht="18" customHeight="1">
      <c r="A12" s="247">
        <v>4</v>
      </c>
      <c r="B12" s="224" t="s">
        <v>229</v>
      </c>
      <c r="C12" s="263">
        <v>0.5</v>
      </c>
      <c r="D12" s="263">
        <v>92618</v>
      </c>
      <c r="E12" s="225">
        <f t="shared" si="0"/>
        <v>46309</v>
      </c>
      <c r="F12" s="225">
        <f t="shared" si="1"/>
        <v>4000</v>
      </c>
      <c r="G12" s="225">
        <f t="shared" si="2"/>
        <v>50309</v>
      </c>
    </row>
    <row r="13" spans="1:8" s="27" customFormat="1" ht="18" customHeight="1">
      <c r="A13" s="247">
        <v>5</v>
      </c>
      <c r="B13" s="224" t="s">
        <v>37</v>
      </c>
      <c r="C13" s="30">
        <v>1</v>
      </c>
      <c r="D13" s="30">
        <v>92618</v>
      </c>
      <c r="E13" s="225">
        <f t="shared" si="0"/>
        <v>92618</v>
      </c>
      <c r="F13" s="225">
        <f t="shared" si="1"/>
        <v>8000</v>
      </c>
      <c r="G13" s="225">
        <f t="shared" si="2"/>
        <v>100618</v>
      </c>
    </row>
    <row r="14" spans="1:8" s="27" customFormat="1" ht="18" customHeight="1">
      <c r="A14" s="247">
        <v>6</v>
      </c>
      <c r="B14" s="224" t="s">
        <v>68</v>
      </c>
      <c r="C14" s="30">
        <v>1</v>
      </c>
      <c r="D14" s="30">
        <v>89611</v>
      </c>
      <c r="E14" s="225">
        <f t="shared" si="0"/>
        <v>89611</v>
      </c>
      <c r="F14" s="225">
        <f t="shared" si="1"/>
        <v>8000</v>
      </c>
      <c r="G14" s="225">
        <f t="shared" si="2"/>
        <v>97611</v>
      </c>
    </row>
    <row r="15" spans="1:8" s="27" customFormat="1" ht="18" customHeight="1">
      <c r="A15" s="247">
        <v>7</v>
      </c>
      <c r="B15" s="224" t="s">
        <v>38</v>
      </c>
      <c r="C15" s="30">
        <v>1</v>
      </c>
      <c r="D15" s="30">
        <v>92618</v>
      </c>
      <c r="E15" s="225">
        <f t="shared" si="0"/>
        <v>92618</v>
      </c>
      <c r="F15" s="225">
        <f t="shared" si="1"/>
        <v>8000</v>
      </c>
      <c r="G15" s="225">
        <f t="shared" si="2"/>
        <v>100618</v>
      </c>
    </row>
    <row r="16" spans="1:8" s="27" customFormat="1" ht="18" customHeight="1">
      <c r="A16" s="247">
        <v>8</v>
      </c>
      <c r="B16" s="224" t="s">
        <v>38</v>
      </c>
      <c r="C16" s="30">
        <v>1</v>
      </c>
      <c r="D16" s="30">
        <v>89611</v>
      </c>
      <c r="E16" s="225">
        <f t="shared" si="0"/>
        <v>89611</v>
      </c>
      <c r="F16" s="225">
        <f t="shared" si="1"/>
        <v>8000</v>
      </c>
      <c r="G16" s="225">
        <f t="shared" si="2"/>
        <v>97611</v>
      </c>
    </row>
    <row r="17" spans="1:7" s="27" customFormat="1" ht="18" customHeight="1">
      <c r="A17" s="247">
        <v>9</v>
      </c>
      <c r="B17" s="224" t="s">
        <v>38</v>
      </c>
      <c r="C17" s="30">
        <v>1</v>
      </c>
      <c r="D17" s="30">
        <v>92618</v>
      </c>
      <c r="E17" s="225">
        <f t="shared" si="0"/>
        <v>92618</v>
      </c>
      <c r="F17" s="225">
        <f t="shared" si="1"/>
        <v>8000</v>
      </c>
      <c r="G17" s="225">
        <f t="shared" si="2"/>
        <v>100618</v>
      </c>
    </row>
    <row r="18" spans="1:7" s="27" customFormat="1" ht="18" customHeight="1">
      <c r="A18" s="247">
        <v>10</v>
      </c>
      <c r="B18" s="224" t="s">
        <v>38</v>
      </c>
      <c r="C18" s="30">
        <v>1</v>
      </c>
      <c r="D18" s="30">
        <v>92618</v>
      </c>
      <c r="E18" s="225">
        <f t="shared" si="0"/>
        <v>92618</v>
      </c>
      <c r="F18" s="225">
        <f t="shared" si="1"/>
        <v>8000</v>
      </c>
      <c r="G18" s="225">
        <f t="shared" si="2"/>
        <v>100618</v>
      </c>
    </row>
    <row r="19" spans="1:7" s="27" customFormat="1" ht="15.75">
      <c r="A19" s="247">
        <v>11</v>
      </c>
      <c r="B19" s="224" t="s">
        <v>66</v>
      </c>
      <c r="C19" s="30">
        <v>1</v>
      </c>
      <c r="D19" s="30">
        <v>89611</v>
      </c>
      <c r="E19" s="225">
        <f t="shared" si="0"/>
        <v>89611</v>
      </c>
      <c r="F19" s="225">
        <f t="shared" si="1"/>
        <v>8000</v>
      </c>
      <c r="G19" s="225">
        <f t="shared" si="2"/>
        <v>97611</v>
      </c>
    </row>
    <row r="20" spans="1:7" s="27" customFormat="1" ht="15.75">
      <c r="A20" s="247">
        <v>12</v>
      </c>
      <c r="B20" s="224" t="s">
        <v>66</v>
      </c>
      <c r="C20" s="30">
        <v>1</v>
      </c>
      <c r="D20" s="30">
        <v>92618</v>
      </c>
      <c r="E20" s="225">
        <f t="shared" si="0"/>
        <v>92618</v>
      </c>
      <c r="F20" s="225">
        <f t="shared" si="1"/>
        <v>8000</v>
      </c>
      <c r="G20" s="225">
        <f t="shared" si="2"/>
        <v>100618</v>
      </c>
    </row>
    <row r="21" spans="1:7" s="27" customFormat="1" ht="15.75">
      <c r="A21" s="247">
        <v>13</v>
      </c>
      <c r="B21" s="224" t="s">
        <v>66</v>
      </c>
      <c r="C21" s="30">
        <v>1</v>
      </c>
      <c r="D21" s="30">
        <v>89611</v>
      </c>
      <c r="E21" s="225">
        <f t="shared" si="0"/>
        <v>89611</v>
      </c>
      <c r="F21" s="225">
        <f t="shared" si="1"/>
        <v>8000</v>
      </c>
      <c r="G21" s="225">
        <f t="shared" si="2"/>
        <v>97611</v>
      </c>
    </row>
    <row r="22" spans="1:7" s="27" customFormat="1" ht="15.75">
      <c r="A22" s="247">
        <v>14</v>
      </c>
      <c r="B22" s="224" t="s">
        <v>66</v>
      </c>
      <c r="C22" s="30">
        <v>1</v>
      </c>
      <c r="D22" s="30">
        <v>92618</v>
      </c>
      <c r="E22" s="225">
        <f t="shared" si="0"/>
        <v>92618</v>
      </c>
      <c r="F22" s="225">
        <f t="shared" si="1"/>
        <v>8000</v>
      </c>
      <c r="G22" s="225">
        <f t="shared" si="2"/>
        <v>100618</v>
      </c>
    </row>
    <row r="23" spans="1:7" s="27" customFormat="1" ht="15.75">
      <c r="A23" s="247">
        <v>15</v>
      </c>
      <c r="B23" s="224" t="s">
        <v>66</v>
      </c>
      <c r="C23" s="30">
        <v>1</v>
      </c>
      <c r="D23" s="30">
        <v>92618</v>
      </c>
      <c r="E23" s="225">
        <f t="shared" si="0"/>
        <v>92618</v>
      </c>
      <c r="F23" s="225">
        <f t="shared" si="1"/>
        <v>8000</v>
      </c>
      <c r="G23" s="225">
        <f t="shared" si="2"/>
        <v>100618</v>
      </c>
    </row>
    <row r="24" spans="1:7" s="27" customFormat="1" ht="15.75">
      <c r="A24" s="247">
        <v>16</v>
      </c>
      <c r="B24" s="224" t="s">
        <v>69</v>
      </c>
      <c r="C24" s="30">
        <v>1</v>
      </c>
      <c r="D24" s="30">
        <v>89611</v>
      </c>
      <c r="E24" s="225">
        <f t="shared" si="0"/>
        <v>89611</v>
      </c>
      <c r="F24" s="225">
        <f t="shared" si="1"/>
        <v>8000</v>
      </c>
      <c r="G24" s="225">
        <f t="shared" si="2"/>
        <v>97611</v>
      </c>
    </row>
    <row r="25" spans="1:7" s="27" customFormat="1" ht="15.75">
      <c r="A25" s="247">
        <v>17</v>
      </c>
      <c r="B25" s="224" t="s">
        <v>70</v>
      </c>
      <c r="C25" s="30">
        <v>1</v>
      </c>
      <c r="D25" s="30">
        <v>89611</v>
      </c>
      <c r="E25" s="225">
        <f t="shared" si="0"/>
        <v>89611</v>
      </c>
      <c r="F25" s="225">
        <f t="shared" si="1"/>
        <v>8000</v>
      </c>
      <c r="G25" s="225">
        <f t="shared" si="2"/>
        <v>97611</v>
      </c>
    </row>
    <row r="26" spans="1:7" s="27" customFormat="1" ht="15.75">
      <c r="A26" s="247">
        <v>18</v>
      </c>
      <c r="B26" s="224" t="s">
        <v>71</v>
      </c>
      <c r="C26" s="30">
        <v>1</v>
      </c>
      <c r="D26" s="30">
        <v>89611</v>
      </c>
      <c r="E26" s="225">
        <f t="shared" si="0"/>
        <v>89611</v>
      </c>
      <c r="F26" s="225">
        <f t="shared" si="1"/>
        <v>8000</v>
      </c>
      <c r="G26" s="225">
        <f t="shared" si="2"/>
        <v>97611</v>
      </c>
    </row>
    <row r="27" spans="1:7" s="27" customFormat="1" ht="15.75">
      <c r="A27" s="247">
        <v>19</v>
      </c>
      <c r="B27" s="224" t="s">
        <v>72</v>
      </c>
      <c r="C27" s="30">
        <v>0.75</v>
      </c>
      <c r="D27" s="30">
        <v>92618</v>
      </c>
      <c r="E27" s="332">
        <f t="shared" si="0"/>
        <v>69463.5</v>
      </c>
      <c r="F27" s="332">
        <f t="shared" si="1"/>
        <v>6000</v>
      </c>
      <c r="G27" s="332">
        <f t="shared" si="2"/>
        <v>75463.5</v>
      </c>
    </row>
    <row r="28" spans="1:7" s="27" customFormat="1" ht="15.75">
      <c r="A28" s="247">
        <v>20</v>
      </c>
      <c r="B28" s="224" t="s">
        <v>43</v>
      </c>
      <c r="C28" s="30">
        <v>0.25</v>
      </c>
      <c r="D28" s="30">
        <v>89611</v>
      </c>
      <c r="E28" s="332">
        <f t="shared" si="0"/>
        <v>22402.75</v>
      </c>
      <c r="F28" s="332">
        <f t="shared" si="1"/>
        <v>2000</v>
      </c>
      <c r="G28" s="332">
        <f t="shared" si="2"/>
        <v>24402.75</v>
      </c>
    </row>
    <row r="29" spans="1:7" s="27" customFormat="1" ht="15.75">
      <c r="A29" s="247">
        <v>21</v>
      </c>
      <c r="B29" s="224" t="s">
        <v>11</v>
      </c>
      <c r="C29" s="30">
        <v>0.25</v>
      </c>
      <c r="D29" s="30">
        <v>92618</v>
      </c>
      <c r="E29" s="332">
        <f t="shared" si="0"/>
        <v>23154.5</v>
      </c>
      <c r="F29" s="332">
        <f t="shared" si="1"/>
        <v>2000</v>
      </c>
      <c r="G29" s="332">
        <f t="shared" si="2"/>
        <v>25154.5</v>
      </c>
    </row>
    <row r="30" spans="1:7" s="27" customFormat="1" ht="15.75">
      <c r="A30" s="247">
        <v>22</v>
      </c>
      <c r="B30" s="224" t="s">
        <v>29</v>
      </c>
      <c r="C30" s="30">
        <v>1</v>
      </c>
      <c r="D30" s="30">
        <v>89611</v>
      </c>
      <c r="E30" s="225">
        <f t="shared" si="0"/>
        <v>89611</v>
      </c>
      <c r="F30" s="225">
        <f t="shared" si="1"/>
        <v>8000</v>
      </c>
      <c r="G30" s="225">
        <f t="shared" si="2"/>
        <v>97611</v>
      </c>
    </row>
    <row r="31" spans="1:7" s="27" customFormat="1" ht="15.75">
      <c r="A31" s="247">
        <v>23</v>
      </c>
      <c r="B31" s="224" t="s">
        <v>230</v>
      </c>
      <c r="C31" s="30">
        <v>0.5</v>
      </c>
      <c r="D31" s="30">
        <v>89611</v>
      </c>
      <c r="E31" s="332">
        <f t="shared" si="0"/>
        <v>44805.5</v>
      </c>
      <c r="F31" s="225">
        <f t="shared" si="1"/>
        <v>4000</v>
      </c>
      <c r="G31" s="332">
        <f t="shared" si="2"/>
        <v>48805.5</v>
      </c>
    </row>
    <row r="32" spans="1:7" s="27" customFormat="1" ht="15.75">
      <c r="A32" s="247">
        <v>24</v>
      </c>
      <c r="B32" s="224" t="s">
        <v>73</v>
      </c>
      <c r="C32" s="30">
        <v>0.25</v>
      </c>
      <c r="D32" s="30">
        <v>89611</v>
      </c>
      <c r="E32" s="332">
        <f t="shared" si="0"/>
        <v>22402.75</v>
      </c>
      <c r="F32" s="332">
        <f t="shared" si="1"/>
        <v>2000</v>
      </c>
      <c r="G32" s="332">
        <f>E32+F32</f>
        <v>24402.75</v>
      </c>
    </row>
    <row r="33" spans="1:7" s="27" customFormat="1" ht="15.75">
      <c r="A33" s="247">
        <v>25</v>
      </c>
      <c r="B33" s="224" t="s">
        <v>183</v>
      </c>
      <c r="C33" s="30">
        <v>0.5</v>
      </c>
      <c r="D33" s="30">
        <v>89611</v>
      </c>
      <c r="E33" s="332">
        <f t="shared" si="0"/>
        <v>44805.5</v>
      </c>
      <c r="F33" s="332">
        <f t="shared" si="1"/>
        <v>4000</v>
      </c>
      <c r="G33" s="332">
        <f>E33+F33</f>
        <v>48805.5</v>
      </c>
    </row>
    <row r="34" spans="1:7" s="27" customFormat="1" ht="15.75">
      <c r="A34" s="247">
        <v>26</v>
      </c>
      <c r="B34" s="224" t="s">
        <v>22</v>
      </c>
      <c r="C34" s="30">
        <v>0.7</v>
      </c>
      <c r="D34" s="30">
        <v>92618</v>
      </c>
      <c r="E34" s="332">
        <f t="shared" si="0"/>
        <v>64832.6</v>
      </c>
      <c r="F34" s="332">
        <f t="shared" si="1"/>
        <v>5600</v>
      </c>
      <c r="G34" s="332">
        <f t="shared" si="2"/>
        <v>70432.600000000006</v>
      </c>
    </row>
    <row r="35" spans="1:7" s="27" customFormat="1" ht="15.75">
      <c r="A35" s="247">
        <v>27</v>
      </c>
      <c r="B35" s="224" t="s">
        <v>133</v>
      </c>
      <c r="C35" s="30">
        <v>0.75</v>
      </c>
      <c r="D35" s="30">
        <v>92618</v>
      </c>
      <c r="E35" s="332">
        <f t="shared" si="0"/>
        <v>69463.5</v>
      </c>
      <c r="F35" s="332">
        <f t="shared" si="1"/>
        <v>6000</v>
      </c>
      <c r="G35" s="332">
        <f t="shared" si="2"/>
        <v>75463.5</v>
      </c>
    </row>
    <row r="36" spans="1:7" s="27" customFormat="1" ht="15.75">
      <c r="A36" s="247">
        <v>28</v>
      </c>
      <c r="B36" s="224" t="s">
        <v>74</v>
      </c>
      <c r="C36" s="30">
        <v>1</v>
      </c>
      <c r="D36" s="30">
        <v>92618</v>
      </c>
      <c r="E36" s="225">
        <f t="shared" si="0"/>
        <v>92618</v>
      </c>
      <c r="F36" s="225">
        <f t="shared" si="1"/>
        <v>8000</v>
      </c>
      <c r="G36" s="225">
        <f t="shared" si="2"/>
        <v>100618</v>
      </c>
    </row>
    <row r="37" spans="1:7" s="27" customFormat="1" ht="15.75">
      <c r="A37" s="247">
        <v>29</v>
      </c>
      <c r="B37" s="224" t="s">
        <v>35</v>
      </c>
      <c r="C37" s="30">
        <v>1</v>
      </c>
      <c r="D37" s="30">
        <v>92618</v>
      </c>
      <c r="E37" s="225">
        <f t="shared" si="0"/>
        <v>92618</v>
      </c>
      <c r="F37" s="225">
        <f t="shared" si="1"/>
        <v>8000</v>
      </c>
      <c r="G37" s="225">
        <f t="shared" si="2"/>
        <v>100618</v>
      </c>
    </row>
    <row r="38" spans="1:7" s="27" customFormat="1" ht="15.75">
      <c r="A38" s="247">
        <v>30</v>
      </c>
      <c r="B38" s="224" t="s">
        <v>123</v>
      </c>
      <c r="C38" s="66">
        <v>1</v>
      </c>
      <c r="D38" s="66">
        <v>92618</v>
      </c>
      <c r="E38" s="225">
        <f t="shared" si="0"/>
        <v>92618</v>
      </c>
      <c r="F38" s="225">
        <f t="shared" si="1"/>
        <v>8000</v>
      </c>
      <c r="G38" s="225">
        <f t="shared" si="2"/>
        <v>100618</v>
      </c>
    </row>
    <row r="39" spans="1:7" s="27" customFormat="1" ht="15.75">
      <c r="A39" s="247">
        <v>31</v>
      </c>
      <c r="B39" s="224" t="s">
        <v>75</v>
      </c>
      <c r="C39" s="30">
        <v>0.25</v>
      </c>
      <c r="D39" s="30">
        <v>89611</v>
      </c>
      <c r="E39" s="332">
        <f t="shared" si="0"/>
        <v>22402.75</v>
      </c>
      <c r="F39" s="332">
        <f t="shared" si="1"/>
        <v>2000</v>
      </c>
      <c r="G39" s="333">
        <f t="shared" si="2"/>
        <v>24402.75</v>
      </c>
    </row>
    <row r="40" spans="1:7" s="27" customFormat="1" ht="16.5" thickBot="1">
      <c r="A40" s="247">
        <v>32</v>
      </c>
      <c r="B40" s="224" t="s">
        <v>62</v>
      </c>
      <c r="C40" s="30">
        <v>1</v>
      </c>
      <c r="D40" s="30">
        <v>92618</v>
      </c>
      <c r="E40" s="225">
        <f t="shared" si="0"/>
        <v>92618</v>
      </c>
      <c r="F40" s="225">
        <f t="shared" si="1"/>
        <v>8000</v>
      </c>
      <c r="G40" s="224">
        <f t="shared" si="2"/>
        <v>100618</v>
      </c>
    </row>
    <row r="41" spans="1:7" s="27" customFormat="1" ht="27" customHeight="1" thickBot="1">
      <c r="A41" s="293" t="s">
        <v>16</v>
      </c>
      <c r="B41" s="294"/>
      <c r="C41" s="264">
        <f>SUM(C9:C40)</f>
        <v>26.2</v>
      </c>
      <c r="D41" s="264">
        <f>SUM(D9:D40)</f>
        <v>2982067</v>
      </c>
      <c r="E41" s="268">
        <f t="shared" ref="E41:G41" si="3">SUM(E9:E40)</f>
        <v>2454655.35</v>
      </c>
      <c r="F41" s="268">
        <f t="shared" si="3"/>
        <v>209600</v>
      </c>
      <c r="G41" s="268">
        <f t="shared" si="3"/>
        <v>2664255.35</v>
      </c>
    </row>
    <row r="42" spans="1:7" s="16" customFormat="1" ht="20.25" customHeight="1">
      <c r="A42" s="295" t="s">
        <v>214</v>
      </c>
      <c r="B42" s="295"/>
      <c r="C42" s="295"/>
      <c r="D42" s="295"/>
      <c r="E42" s="295"/>
      <c r="F42" s="295"/>
      <c r="G42" s="295"/>
    </row>
    <row r="43" spans="1:7" s="17" customFormat="1" ht="15.75">
      <c r="A43" s="265"/>
      <c r="B43" s="265" t="s">
        <v>94</v>
      </c>
      <c r="C43" s="266"/>
      <c r="D43" s="266"/>
      <c r="E43" s="266"/>
      <c r="F43" s="266"/>
      <c r="G43" s="266"/>
    </row>
    <row r="44" spans="1:7" s="16" customFormat="1" ht="25.5" customHeight="1">
      <c r="A44" s="96" t="s">
        <v>23</v>
      </c>
      <c r="B44" s="96"/>
      <c r="C44" s="96"/>
      <c r="D44" s="96"/>
      <c r="E44" s="96"/>
      <c r="F44" s="96"/>
      <c r="G44" s="96"/>
    </row>
    <row r="45" spans="1:7" s="16" customFormat="1" ht="17.25" customHeight="1">
      <c r="A45" s="75"/>
      <c r="B45" s="259" t="s">
        <v>95</v>
      </c>
      <c r="E45" s="40"/>
      <c r="F45" s="40"/>
      <c r="G45" s="40"/>
    </row>
    <row r="46" spans="1:7" ht="15.75">
      <c r="A46" s="23"/>
      <c r="B46" s="23"/>
      <c r="C46" s="23"/>
      <c r="D46" s="23"/>
      <c r="E46" s="23"/>
      <c r="F46" s="23"/>
      <c r="G46" s="23"/>
    </row>
    <row r="54" spans="9:9">
      <c r="I54" t="s">
        <v>67</v>
      </c>
    </row>
  </sheetData>
  <mergeCells count="8">
    <mergeCell ref="A41:B41"/>
    <mergeCell ref="A42:G42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zoomScaleNormal="100" workbookViewId="0">
      <selection activeCell="F9" sqref="F9:F30"/>
    </sheetView>
  </sheetViews>
  <sheetFormatPr defaultColWidth="9.140625" defaultRowHeight="15.7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>
      <c r="A1" s="57"/>
      <c r="B1" s="57"/>
      <c r="C1" s="68" t="s">
        <v>60</v>
      </c>
      <c r="D1" s="23"/>
      <c r="E1" s="271" t="s">
        <v>63</v>
      </c>
      <c r="F1" s="271"/>
      <c r="G1" s="94"/>
    </row>
    <row r="2" spans="1:8" s="37" customFormat="1" ht="18.75" customHeight="1">
      <c r="A2" s="39"/>
      <c r="B2" s="89"/>
      <c r="C2" s="86"/>
      <c r="D2" s="39"/>
      <c r="E2" s="291" t="s">
        <v>93</v>
      </c>
      <c r="F2" s="291"/>
      <c r="G2" s="39"/>
    </row>
    <row r="3" spans="1:8" s="37" customFormat="1" ht="17.25" customHeight="1">
      <c r="A3" s="87"/>
      <c r="B3" s="88"/>
      <c r="C3" s="15"/>
      <c r="D3" s="75"/>
      <c r="E3" s="273" t="s">
        <v>205</v>
      </c>
      <c r="F3" s="273"/>
      <c r="G3" s="60"/>
    </row>
    <row r="4" spans="1:8" s="37" customFormat="1" ht="9.75" customHeight="1">
      <c r="A4" s="55"/>
      <c r="B4" s="38"/>
      <c r="C4" s="36"/>
      <c r="D4" s="278"/>
      <c r="E4" s="278"/>
      <c r="F4" s="278"/>
      <c r="G4" s="278"/>
    </row>
    <row r="5" spans="1:8" s="11" customFormat="1" ht="18">
      <c r="A5" s="292" t="s">
        <v>0</v>
      </c>
      <c r="B5" s="292"/>
      <c r="C5" s="292"/>
      <c r="D5" s="292"/>
      <c r="E5" s="292"/>
      <c r="F5" s="292"/>
    </row>
    <row r="6" spans="1:8" s="11" customFormat="1">
      <c r="A6" s="299" t="s">
        <v>206</v>
      </c>
      <c r="B6" s="299"/>
      <c r="C6" s="299"/>
      <c r="D6" s="299"/>
      <c r="E6" s="299"/>
      <c r="F6" s="299"/>
    </row>
    <row r="7" spans="1:8" s="11" customFormat="1" ht="3.75" customHeight="1" thickBot="1">
      <c r="A7" s="34"/>
      <c r="B7" s="34"/>
      <c r="C7" s="35"/>
      <c r="D7" s="34"/>
      <c r="E7" s="34"/>
      <c r="F7" s="34"/>
    </row>
    <row r="8" spans="1:8" s="9" customFormat="1" ht="77.25" customHeight="1" thickBot="1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>
      <c r="A9" s="33">
        <v>1</v>
      </c>
      <c r="B9" s="25" t="s">
        <v>24</v>
      </c>
      <c r="C9" s="48">
        <v>1</v>
      </c>
      <c r="D9" s="72">
        <v>150000</v>
      </c>
      <c r="E9" s="25">
        <v>8000</v>
      </c>
      <c r="F9" s="25">
        <f>E9+D9</f>
        <v>158000</v>
      </c>
    </row>
    <row r="10" spans="1:8" s="11" customFormat="1">
      <c r="A10" s="33">
        <v>2</v>
      </c>
      <c r="B10" s="25" t="s">
        <v>25</v>
      </c>
      <c r="C10" s="48">
        <v>1</v>
      </c>
      <c r="D10" s="72">
        <v>89611</v>
      </c>
      <c r="E10" s="25">
        <v>8000</v>
      </c>
      <c r="F10" s="25">
        <f t="shared" ref="F10:F29" si="0">E10+D10</f>
        <v>97611</v>
      </c>
    </row>
    <row r="11" spans="1:8" s="11" customFormat="1">
      <c r="A11" s="33">
        <v>3</v>
      </c>
      <c r="B11" s="25" t="s">
        <v>35</v>
      </c>
      <c r="C11" s="48">
        <v>0.5</v>
      </c>
      <c r="D11" s="158">
        <v>44805</v>
      </c>
      <c r="E11" s="159">
        <v>4000</v>
      </c>
      <c r="F11" s="25">
        <f t="shared" si="0"/>
        <v>48805</v>
      </c>
    </row>
    <row r="12" spans="1:8" s="11" customFormat="1">
      <c r="A12" s="33">
        <v>4</v>
      </c>
      <c r="B12" s="25" t="s">
        <v>11</v>
      </c>
      <c r="C12" s="164">
        <v>1</v>
      </c>
      <c r="D12" s="158">
        <v>92618</v>
      </c>
      <c r="E12" s="159">
        <v>8000</v>
      </c>
      <c r="F12" s="25">
        <f t="shared" si="0"/>
        <v>100618</v>
      </c>
    </row>
    <row r="13" spans="1:8" s="11" customFormat="1">
      <c r="A13" s="33">
        <v>5</v>
      </c>
      <c r="B13" s="25" t="s">
        <v>122</v>
      </c>
      <c r="C13" s="164">
        <v>1</v>
      </c>
      <c r="D13" s="158">
        <v>92618</v>
      </c>
      <c r="E13" s="159">
        <v>8000</v>
      </c>
      <c r="F13" s="25">
        <f>E13+D13</f>
        <v>100618</v>
      </c>
    </row>
    <row r="14" spans="1:8" s="11" customFormat="1">
      <c r="A14" s="33">
        <v>6</v>
      </c>
      <c r="B14" s="115" t="s">
        <v>44</v>
      </c>
      <c r="C14" s="161">
        <v>1</v>
      </c>
      <c r="D14" s="134">
        <v>92618</v>
      </c>
      <c r="E14" s="115">
        <v>8000</v>
      </c>
      <c r="F14" s="25">
        <f>E14+D14</f>
        <v>100618</v>
      </c>
    </row>
    <row r="15" spans="1:8" s="11" customFormat="1">
      <c r="A15" s="33">
        <v>7</v>
      </c>
      <c r="B15" s="41" t="s">
        <v>38</v>
      </c>
      <c r="C15" s="49">
        <v>1</v>
      </c>
      <c r="D15" s="73">
        <v>89611</v>
      </c>
      <c r="E15" s="41">
        <v>8000</v>
      </c>
      <c r="F15" s="25">
        <f t="shared" si="0"/>
        <v>97611</v>
      </c>
    </row>
    <row r="16" spans="1:8" s="11" customFormat="1">
      <c r="A16" s="33">
        <v>8</v>
      </c>
      <c r="B16" s="41" t="s">
        <v>38</v>
      </c>
      <c r="C16" s="49">
        <v>1</v>
      </c>
      <c r="D16" s="73">
        <v>89611</v>
      </c>
      <c r="E16" s="41">
        <v>8000</v>
      </c>
      <c r="F16" s="25">
        <f t="shared" si="0"/>
        <v>97611</v>
      </c>
    </row>
    <row r="17" spans="1:13" s="11" customFormat="1">
      <c r="A17" s="33">
        <v>9</v>
      </c>
      <c r="B17" s="41" t="s">
        <v>38</v>
      </c>
      <c r="C17" s="49">
        <v>1</v>
      </c>
      <c r="D17" s="73">
        <v>92618</v>
      </c>
      <c r="E17" s="41">
        <v>8000</v>
      </c>
      <c r="F17" s="25">
        <f>E17+D17</f>
        <v>100618</v>
      </c>
    </row>
    <row r="18" spans="1:13" s="11" customFormat="1">
      <c r="A18" s="33">
        <v>10</v>
      </c>
      <c r="B18" s="41" t="s">
        <v>38</v>
      </c>
      <c r="C18" s="49">
        <v>1</v>
      </c>
      <c r="D18" s="73">
        <v>92618</v>
      </c>
      <c r="E18" s="41">
        <v>8000</v>
      </c>
      <c r="F18" s="25">
        <f>E18+D18</f>
        <v>100618</v>
      </c>
    </row>
    <row r="19" spans="1:13" s="11" customFormat="1">
      <c r="A19" s="33">
        <v>11</v>
      </c>
      <c r="B19" s="41" t="s">
        <v>66</v>
      </c>
      <c r="C19" s="49">
        <v>1</v>
      </c>
      <c r="D19" s="73">
        <v>92618</v>
      </c>
      <c r="E19" s="41">
        <v>8000</v>
      </c>
      <c r="F19" s="25">
        <f t="shared" si="0"/>
        <v>100618</v>
      </c>
    </row>
    <row r="20" spans="1:13" s="11" customFormat="1">
      <c r="A20" s="33">
        <v>12</v>
      </c>
      <c r="B20" s="41" t="s">
        <v>39</v>
      </c>
      <c r="C20" s="49">
        <v>1</v>
      </c>
      <c r="D20" s="73">
        <v>92618</v>
      </c>
      <c r="E20" s="41">
        <v>8000</v>
      </c>
      <c r="F20" s="25">
        <f t="shared" si="0"/>
        <v>100618</v>
      </c>
    </row>
    <row r="21" spans="1:13" s="11" customFormat="1">
      <c r="A21" s="33">
        <v>13</v>
      </c>
      <c r="B21" s="41" t="s">
        <v>39</v>
      </c>
      <c r="C21" s="49">
        <v>1</v>
      </c>
      <c r="D21" s="73">
        <v>92618</v>
      </c>
      <c r="E21" s="41">
        <v>8000</v>
      </c>
      <c r="F21" s="25">
        <f t="shared" si="0"/>
        <v>100618</v>
      </c>
    </row>
    <row r="22" spans="1:13" s="11" customFormat="1">
      <c r="A22" s="33">
        <v>14</v>
      </c>
      <c r="B22" s="41" t="s">
        <v>39</v>
      </c>
      <c r="C22" s="49">
        <v>1</v>
      </c>
      <c r="D22" s="73">
        <v>92618</v>
      </c>
      <c r="E22" s="41">
        <v>8000</v>
      </c>
      <c r="F22" s="25">
        <f t="shared" si="0"/>
        <v>100618</v>
      </c>
    </row>
    <row r="23" spans="1:13" s="11" customFormat="1">
      <c r="A23" s="33">
        <v>15</v>
      </c>
      <c r="B23" s="41" t="s">
        <v>40</v>
      </c>
      <c r="C23" s="49">
        <v>1</v>
      </c>
      <c r="D23" s="73">
        <v>92618</v>
      </c>
      <c r="E23" s="41">
        <v>8000</v>
      </c>
      <c r="F23" s="25">
        <f t="shared" si="0"/>
        <v>100618</v>
      </c>
      <c r="M23" s="11" t="s">
        <v>126</v>
      </c>
    </row>
    <row r="24" spans="1:13" s="11" customFormat="1">
      <c r="A24" s="33">
        <v>16</v>
      </c>
      <c r="B24" s="41" t="s">
        <v>37</v>
      </c>
      <c r="C24" s="49">
        <v>1</v>
      </c>
      <c r="D24" s="73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>
      <c r="A25" s="33">
        <v>17</v>
      </c>
      <c r="B25" s="41" t="s">
        <v>41</v>
      </c>
      <c r="C25" s="49">
        <v>1</v>
      </c>
      <c r="D25" s="73">
        <v>92618</v>
      </c>
      <c r="E25" s="41">
        <v>8000</v>
      </c>
      <c r="F25" s="25">
        <f t="shared" si="0"/>
        <v>100618</v>
      </c>
    </row>
    <row r="26" spans="1:13" s="11" customFormat="1">
      <c r="A26" s="33">
        <v>18</v>
      </c>
      <c r="B26" s="41" t="s">
        <v>42</v>
      </c>
      <c r="C26" s="49">
        <v>1</v>
      </c>
      <c r="D26" s="73">
        <v>92618</v>
      </c>
      <c r="E26" s="41">
        <v>8000</v>
      </c>
      <c r="F26" s="25">
        <f t="shared" si="0"/>
        <v>100618</v>
      </c>
    </row>
    <row r="27" spans="1:13" s="11" customFormat="1">
      <c r="A27" s="33">
        <v>19</v>
      </c>
      <c r="B27" s="41" t="s">
        <v>62</v>
      </c>
      <c r="C27" s="44">
        <v>1</v>
      </c>
      <c r="D27" s="73">
        <v>92618</v>
      </c>
      <c r="E27" s="41">
        <v>8000</v>
      </c>
      <c r="F27" s="25">
        <f t="shared" si="0"/>
        <v>100618</v>
      </c>
    </row>
    <row r="28" spans="1:13" s="11" customFormat="1">
      <c r="A28" s="33">
        <v>20</v>
      </c>
      <c r="B28" s="41" t="s">
        <v>43</v>
      </c>
      <c r="C28" s="44">
        <v>1</v>
      </c>
      <c r="D28" s="73">
        <v>92618</v>
      </c>
      <c r="E28" s="41">
        <v>8000</v>
      </c>
      <c r="F28" s="25">
        <f t="shared" si="0"/>
        <v>100618</v>
      </c>
    </row>
    <row r="29" spans="1:13" s="11" customFormat="1">
      <c r="A29" s="33">
        <v>21</v>
      </c>
      <c r="B29" s="41" t="s">
        <v>22</v>
      </c>
      <c r="C29" s="44">
        <v>1</v>
      </c>
      <c r="D29" s="73">
        <v>89611</v>
      </c>
      <c r="E29" s="41">
        <v>8000</v>
      </c>
      <c r="F29" s="25">
        <f t="shared" si="0"/>
        <v>97611</v>
      </c>
    </row>
    <row r="30" spans="1:13" s="11" customFormat="1" ht="16.5" thickBot="1">
      <c r="A30" s="33">
        <v>22</v>
      </c>
      <c r="B30" s="41" t="s">
        <v>29</v>
      </c>
      <c r="C30" s="49">
        <v>1</v>
      </c>
      <c r="D30" s="73">
        <v>92618</v>
      </c>
      <c r="E30" s="41">
        <v>8000</v>
      </c>
      <c r="F30" s="25">
        <f>E30+D30</f>
        <v>100618</v>
      </c>
    </row>
    <row r="31" spans="1:13" s="11" customFormat="1" ht="30" customHeight="1" thickBot="1">
      <c r="A31" s="297" t="s">
        <v>16</v>
      </c>
      <c r="B31" s="298"/>
      <c r="C31" s="160">
        <f>SUM(C9:C30)</f>
        <v>21.5</v>
      </c>
      <c r="D31" s="132">
        <f>SUM(D9:D30)</f>
        <v>2032130</v>
      </c>
      <c r="E31" s="132">
        <f>SUM(E9:E30)</f>
        <v>172000</v>
      </c>
      <c r="F31" s="132">
        <f>SUM(F9:F30)</f>
        <v>2204130</v>
      </c>
    </row>
    <row r="32" spans="1:13" s="16" customFormat="1" ht="20.25" customHeight="1">
      <c r="A32" s="270" t="s">
        <v>214</v>
      </c>
      <c r="B32" s="270"/>
      <c r="C32" s="270"/>
      <c r="D32" s="270"/>
      <c r="E32" s="270"/>
      <c r="F32" s="270"/>
    </row>
    <row r="33" spans="1:6" s="17" customFormat="1">
      <c r="A33" s="93"/>
      <c r="B33" s="93" t="s">
        <v>94</v>
      </c>
      <c r="C33" s="20"/>
      <c r="D33" s="20"/>
      <c r="E33" s="20"/>
      <c r="F33" s="20"/>
    </row>
    <row r="34" spans="1:6" s="16" customFormat="1" ht="25.5" customHeight="1">
      <c r="A34" s="96" t="s">
        <v>23</v>
      </c>
      <c r="B34" s="96"/>
      <c r="C34" s="96"/>
      <c r="D34" s="96"/>
      <c r="E34" s="96"/>
      <c r="F34" s="96"/>
    </row>
    <row r="35" spans="1:6" s="16" customFormat="1" ht="17.25" customHeight="1">
      <c r="A35" s="75"/>
      <c r="B35" s="88" t="s">
        <v>95</v>
      </c>
      <c r="D35" s="40"/>
      <c r="E35" s="40"/>
      <c r="F35" s="40"/>
    </row>
    <row r="36" spans="1:6" customFormat="1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Normal="100" workbookViewId="0">
      <selection activeCell="F3" sqref="F3:H3"/>
    </sheetView>
  </sheetViews>
  <sheetFormatPr defaultColWidth="9.140625" defaultRowHeight="15.7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>
      <c r="A1" s="57"/>
      <c r="B1" s="57"/>
      <c r="C1" s="68" t="s">
        <v>60</v>
      </c>
      <c r="D1" s="23"/>
      <c r="E1" s="23"/>
      <c r="F1" s="271" t="s">
        <v>63</v>
      </c>
      <c r="G1" s="271"/>
      <c r="H1" s="271"/>
    </row>
    <row r="2" spans="1:8" s="37" customFormat="1" ht="18.75" customHeight="1">
      <c r="A2" s="39"/>
      <c r="B2" s="89"/>
      <c r="C2" s="86"/>
      <c r="D2" s="39"/>
      <c r="E2" s="39"/>
      <c r="F2" s="291" t="s">
        <v>93</v>
      </c>
      <c r="G2" s="291"/>
      <c r="H2" s="291"/>
    </row>
    <row r="3" spans="1:8" s="37" customFormat="1" ht="17.25" customHeight="1">
      <c r="A3" s="87"/>
      <c r="B3" s="88"/>
      <c r="C3" s="15"/>
      <c r="D3" s="75"/>
      <c r="E3" s="75"/>
      <c r="F3" s="273" t="s">
        <v>236</v>
      </c>
      <c r="G3" s="273"/>
      <c r="H3" s="273"/>
    </row>
    <row r="4" spans="1:8" s="11" customFormat="1" ht="18">
      <c r="A4" s="292" t="s">
        <v>0</v>
      </c>
      <c r="B4" s="292"/>
      <c r="C4" s="292"/>
      <c r="D4" s="292"/>
      <c r="E4" s="292"/>
      <c r="F4" s="292"/>
      <c r="G4" s="292"/>
    </row>
    <row r="5" spans="1:8" s="11" customFormat="1">
      <c r="A5" s="300" t="s">
        <v>83</v>
      </c>
      <c r="B5" s="300"/>
      <c r="C5" s="300"/>
      <c r="D5" s="300"/>
      <c r="E5" s="300"/>
      <c r="F5" s="300"/>
      <c r="G5" s="300"/>
      <c r="H5" s="98"/>
    </row>
    <row r="6" spans="1:8" s="11" customFormat="1" ht="16.5" thickBot="1">
      <c r="H6" s="2"/>
    </row>
    <row r="7" spans="1:8" s="9" customFormat="1" ht="89.25" customHeight="1" thickBot="1">
      <c r="A7" s="29" t="s">
        <v>1</v>
      </c>
      <c r="B7" s="29" t="s">
        <v>82</v>
      </c>
      <c r="C7" s="29" t="s">
        <v>19</v>
      </c>
      <c r="D7" s="29" t="s">
        <v>84</v>
      </c>
      <c r="E7" s="29" t="s">
        <v>143</v>
      </c>
      <c r="F7" s="29" t="s">
        <v>81</v>
      </c>
      <c r="G7" s="29" t="s">
        <v>85</v>
      </c>
      <c r="H7" s="95" t="s">
        <v>6</v>
      </c>
    </row>
    <row r="8" spans="1:8" s="81" customFormat="1" ht="14.25" customHeight="1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>
      <c r="A9" s="44">
        <v>1</v>
      </c>
      <c r="B9" s="41" t="s">
        <v>45</v>
      </c>
      <c r="C9" s="44">
        <v>1</v>
      </c>
      <c r="D9" s="44"/>
      <c r="E9" s="44"/>
      <c r="F9" s="99">
        <v>125000</v>
      </c>
      <c r="G9" s="99">
        <v>8000</v>
      </c>
      <c r="H9" s="25">
        <f t="shared" ref="H9:H23" si="0">F9+G9</f>
        <v>133000</v>
      </c>
    </row>
    <row r="10" spans="1:8" s="11" customFormat="1" ht="18.75" customHeight="1">
      <c r="A10" s="44">
        <v>2</v>
      </c>
      <c r="B10" s="51" t="s">
        <v>9</v>
      </c>
      <c r="C10" s="53">
        <v>0.5</v>
      </c>
      <c r="D10" s="53"/>
      <c r="E10" s="53"/>
      <c r="F10" s="99">
        <v>46309</v>
      </c>
      <c r="G10" s="99">
        <v>4000</v>
      </c>
      <c r="H10" s="25">
        <f t="shared" si="0"/>
        <v>50309</v>
      </c>
    </row>
    <row r="11" spans="1:8" s="11" customFormat="1" ht="18.75" customHeight="1">
      <c r="A11" s="44">
        <v>3</v>
      </c>
      <c r="B11" s="51" t="s">
        <v>46</v>
      </c>
      <c r="C11" s="53">
        <v>1</v>
      </c>
      <c r="D11" s="53"/>
      <c r="E11" s="53"/>
      <c r="F11" s="99">
        <v>89611</v>
      </c>
      <c r="G11" s="99">
        <v>8000</v>
      </c>
      <c r="H11" s="25">
        <f t="shared" si="0"/>
        <v>97611</v>
      </c>
    </row>
    <row r="12" spans="1:8" s="11" customFormat="1" ht="18.75" customHeight="1">
      <c r="A12" s="44">
        <v>4</v>
      </c>
      <c r="B12" s="51" t="s">
        <v>47</v>
      </c>
      <c r="C12" s="53">
        <v>1</v>
      </c>
      <c r="D12" s="53"/>
      <c r="E12" s="53"/>
      <c r="F12" s="99">
        <v>89611</v>
      </c>
      <c r="G12" s="99">
        <v>8000</v>
      </c>
      <c r="H12" s="25">
        <f t="shared" si="0"/>
        <v>97611</v>
      </c>
    </row>
    <row r="13" spans="1:8" s="11" customFormat="1" ht="18.75" customHeight="1">
      <c r="A13" s="44">
        <v>5</v>
      </c>
      <c r="B13" s="51" t="s">
        <v>49</v>
      </c>
      <c r="C13" s="44">
        <v>1</v>
      </c>
      <c r="D13" s="44"/>
      <c r="E13" s="44"/>
      <c r="F13" s="99">
        <v>92618</v>
      </c>
      <c r="G13" s="99">
        <v>8000</v>
      </c>
      <c r="H13" s="25">
        <f t="shared" si="0"/>
        <v>100618</v>
      </c>
    </row>
    <row r="14" spans="1:8" s="11" customFormat="1" ht="18.75" customHeight="1">
      <c r="A14" s="44">
        <v>6</v>
      </c>
      <c r="B14" s="51" t="s">
        <v>80</v>
      </c>
      <c r="C14" s="53">
        <v>1</v>
      </c>
      <c r="D14" s="53"/>
      <c r="E14" s="53"/>
      <c r="F14" s="99">
        <v>92618</v>
      </c>
      <c r="G14" s="99">
        <v>8000</v>
      </c>
      <c r="H14" s="25">
        <f t="shared" si="0"/>
        <v>100618</v>
      </c>
    </row>
    <row r="15" spans="1:8" s="11" customFormat="1" ht="18.75" customHeight="1">
      <c r="A15" s="44">
        <v>7</v>
      </c>
      <c r="B15" s="41" t="s">
        <v>48</v>
      </c>
      <c r="C15" s="53">
        <v>1</v>
      </c>
      <c r="D15" s="53"/>
      <c r="E15" s="53"/>
      <c r="F15" s="99">
        <v>92618</v>
      </c>
      <c r="G15" s="99">
        <v>8000</v>
      </c>
      <c r="H15" s="25">
        <f t="shared" si="0"/>
        <v>100618</v>
      </c>
    </row>
    <row r="16" spans="1:8" s="11" customFormat="1" ht="15.75" customHeight="1">
      <c r="A16" s="44">
        <v>8</v>
      </c>
      <c r="B16" s="51" t="s">
        <v>14</v>
      </c>
      <c r="C16" s="53">
        <v>0.75</v>
      </c>
      <c r="D16" s="53"/>
      <c r="E16" s="53"/>
      <c r="F16" s="99">
        <v>69463</v>
      </c>
      <c r="G16" s="99">
        <v>6000</v>
      </c>
      <c r="H16" s="25">
        <f t="shared" si="0"/>
        <v>75463</v>
      </c>
    </row>
    <row r="17" spans="1:8" s="11" customFormat="1" ht="15.75" customHeight="1">
      <c r="A17" s="44">
        <v>9</v>
      </c>
      <c r="B17" s="235" t="s">
        <v>119</v>
      </c>
      <c r="C17" s="53">
        <v>0.5</v>
      </c>
      <c r="D17" s="53"/>
      <c r="E17" s="53"/>
      <c r="F17" s="99">
        <v>46309</v>
      </c>
      <c r="G17" s="99">
        <v>4000</v>
      </c>
      <c r="H17" s="25">
        <f t="shared" si="0"/>
        <v>50309</v>
      </c>
    </row>
    <row r="18" spans="1:8" s="11" customFormat="1" ht="15.75" customHeight="1">
      <c r="A18" s="44">
        <v>10</v>
      </c>
      <c r="B18" s="51" t="s">
        <v>15</v>
      </c>
      <c r="C18" s="53">
        <v>1</v>
      </c>
      <c r="D18" s="53"/>
      <c r="E18" s="53"/>
      <c r="F18" s="99">
        <v>89611</v>
      </c>
      <c r="G18" s="99">
        <v>8000</v>
      </c>
      <c r="H18" s="25">
        <f t="shared" si="0"/>
        <v>97611</v>
      </c>
    </row>
    <row r="19" spans="1:8" s="11" customFormat="1" ht="15.75" customHeight="1">
      <c r="A19" s="44">
        <v>11</v>
      </c>
      <c r="B19" s="51" t="s">
        <v>15</v>
      </c>
      <c r="C19" s="53">
        <v>1</v>
      </c>
      <c r="D19" s="53"/>
      <c r="E19" s="53"/>
      <c r="F19" s="99">
        <v>89611</v>
      </c>
      <c r="G19" s="99">
        <v>8000</v>
      </c>
      <c r="H19" s="25">
        <f t="shared" si="0"/>
        <v>97611</v>
      </c>
    </row>
    <row r="20" spans="1:8" s="11" customFormat="1" ht="15.75" customHeight="1">
      <c r="A20" s="44">
        <v>12</v>
      </c>
      <c r="B20" s="80" t="s">
        <v>79</v>
      </c>
      <c r="C20" s="53">
        <v>1</v>
      </c>
      <c r="D20" s="53"/>
      <c r="E20" s="53"/>
      <c r="F20" s="99">
        <v>89611</v>
      </c>
      <c r="G20" s="99">
        <v>8000</v>
      </c>
      <c r="H20" s="25">
        <f t="shared" si="0"/>
        <v>97611</v>
      </c>
    </row>
    <row r="21" spans="1:8" s="11" customFormat="1" ht="15.75" customHeight="1">
      <c r="A21" s="116">
        <v>13</v>
      </c>
      <c r="B21" s="80" t="s">
        <v>79</v>
      </c>
      <c r="C21" s="83">
        <v>0.75</v>
      </c>
      <c r="D21" s="83"/>
      <c r="E21" s="83"/>
      <c r="F21" s="100">
        <v>67208</v>
      </c>
      <c r="G21" s="100">
        <v>6000</v>
      </c>
      <c r="H21" s="65">
        <f t="shared" si="0"/>
        <v>73208</v>
      </c>
    </row>
    <row r="22" spans="1:8" s="11" customFormat="1" ht="15.75" customHeight="1">
      <c r="A22" s="44">
        <v>14</v>
      </c>
      <c r="B22" s="51" t="s">
        <v>54</v>
      </c>
      <c r="C22" s="53">
        <v>1</v>
      </c>
      <c r="D22" s="53"/>
      <c r="E22" s="53"/>
      <c r="F22" s="99">
        <v>92618</v>
      </c>
      <c r="G22" s="99">
        <v>8000</v>
      </c>
      <c r="H22" s="41">
        <f t="shared" si="0"/>
        <v>100618</v>
      </c>
    </row>
    <row r="23" spans="1:8" s="11" customFormat="1" ht="25.15" customHeight="1">
      <c r="A23" s="44">
        <v>15</v>
      </c>
      <c r="B23" s="51" t="s">
        <v>207</v>
      </c>
      <c r="C23" s="53">
        <v>1</v>
      </c>
      <c r="D23" s="53"/>
      <c r="E23" s="53"/>
      <c r="F23" s="99">
        <v>92618</v>
      </c>
      <c r="G23" s="99">
        <v>8000</v>
      </c>
      <c r="H23" s="41">
        <f t="shared" si="0"/>
        <v>100618</v>
      </c>
    </row>
    <row r="24" spans="1:8" s="11" customFormat="1" ht="26.25" customHeight="1" thickBot="1">
      <c r="A24" s="184"/>
      <c r="B24" s="185" t="s">
        <v>86</v>
      </c>
      <c r="C24" s="186">
        <f>SUM(C9:C23)</f>
        <v>13.5</v>
      </c>
      <c r="D24" s="187"/>
      <c r="E24" s="187"/>
      <c r="F24" s="188">
        <f>SUM(F9:F23)</f>
        <v>1265434</v>
      </c>
      <c r="G24" s="188">
        <f>SUM(G9:G23)</f>
        <v>108000</v>
      </c>
      <c r="H24" s="188">
        <f>SUM(H9:H23)</f>
        <v>1373434</v>
      </c>
    </row>
    <row r="25" spans="1:8" s="27" customFormat="1" ht="17.25" customHeight="1" thickBot="1">
      <c r="A25" s="334"/>
      <c r="B25" s="335" t="s">
        <v>50</v>
      </c>
      <c r="C25" s="336"/>
      <c r="D25" s="337">
        <v>576.29999999999995</v>
      </c>
      <c r="E25" s="337">
        <v>4148.8999999999996</v>
      </c>
      <c r="F25" s="338">
        <v>2086897</v>
      </c>
      <c r="G25" s="339">
        <v>157988</v>
      </c>
      <c r="H25" s="340">
        <f>F25+G25</f>
        <v>2244885</v>
      </c>
    </row>
    <row r="26" spans="1:8" s="11" customFormat="1" ht="20.25" customHeight="1" thickBot="1">
      <c r="A26" s="135"/>
      <c r="B26" s="140" t="s">
        <v>87</v>
      </c>
      <c r="C26" s="131"/>
      <c r="D26" s="131"/>
      <c r="E26" s="131"/>
      <c r="F26" s="142">
        <f>F25+F24</f>
        <v>3352331</v>
      </c>
      <c r="G26" s="142">
        <f>G25+G24</f>
        <v>265988</v>
      </c>
      <c r="H26" s="132">
        <f>H25+H24</f>
        <v>3618319</v>
      </c>
    </row>
    <row r="27" spans="1:8" s="16" customFormat="1" ht="24" customHeight="1">
      <c r="A27" s="270" t="s">
        <v>215</v>
      </c>
      <c r="B27" s="270"/>
      <c r="C27" s="270"/>
      <c r="D27" s="270"/>
      <c r="E27" s="270"/>
      <c r="F27" s="270"/>
      <c r="G27" s="270"/>
      <c r="H27" s="97"/>
    </row>
    <row r="28" spans="1:8" s="17" customFormat="1">
      <c r="A28" s="88"/>
      <c r="B28" s="88" t="s">
        <v>94</v>
      </c>
      <c r="C28" s="18"/>
      <c r="D28" s="18"/>
      <c r="E28" s="18"/>
      <c r="F28" s="18"/>
      <c r="G28" s="18"/>
    </row>
    <row r="29" spans="1:8" s="16" customFormat="1" ht="21" customHeight="1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>
      <c r="A30" s="75"/>
      <c r="B30" s="88" t="s">
        <v>95</v>
      </c>
      <c r="D30" s="40"/>
      <c r="E30" s="40"/>
      <c r="F30" s="40"/>
      <c r="G30" s="40"/>
    </row>
    <row r="31" spans="1:8" customFormat="1">
      <c r="A31" s="23"/>
      <c r="B31" s="23"/>
      <c r="C31" s="23"/>
      <c r="D31" s="23"/>
      <c r="E31" s="23"/>
      <c r="F31" s="23"/>
      <c r="G31" s="23"/>
    </row>
    <row r="32" spans="1:8" s="59" customFormat="1" ht="15.75" customHeight="1">
      <c r="H32" s="32"/>
    </row>
    <row r="33" spans="8:8" s="59" customFormat="1" ht="15.75" customHeight="1">
      <c r="H33" s="32"/>
    </row>
    <row r="34" spans="8:8" s="59" customFormat="1" ht="15.75" customHeight="1">
      <c r="H34" s="32"/>
    </row>
    <row r="35" spans="8:8" s="59" customFormat="1" ht="15.75" customHeight="1">
      <c r="H35" s="1"/>
    </row>
    <row r="36" spans="8:8" s="59" customFormat="1" ht="15.75" customHeight="1">
      <c r="H36" s="74"/>
    </row>
    <row r="37" spans="8:8" s="59" customFormat="1" ht="15.75" customHeight="1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E3" sqref="E3:H3"/>
    </sheetView>
  </sheetViews>
  <sheetFormatPr defaultRowHeight="15.7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>
      <c r="A1" s="57"/>
      <c r="B1" s="57"/>
      <c r="C1" s="68" t="s">
        <v>60</v>
      </c>
      <c r="D1" s="23"/>
      <c r="E1" s="271" t="s">
        <v>63</v>
      </c>
      <c r="F1" s="271"/>
      <c r="G1" s="271"/>
      <c r="H1" s="271"/>
    </row>
    <row r="2" spans="1:9" s="37" customFormat="1" ht="18.75" customHeight="1">
      <c r="A2" s="39"/>
      <c r="B2" s="89"/>
      <c r="C2" s="86"/>
      <c r="D2" s="39"/>
      <c r="E2" s="291" t="s">
        <v>93</v>
      </c>
      <c r="F2" s="291"/>
      <c r="G2" s="291"/>
      <c r="H2" s="291"/>
    </row>
    <row r="3" spans="1:9" s="37" customFormat="1" ht="17.25" customHeight="1">
      <c r="A3" s="87"/>
      <c r="B3" s="88"/>
      <c r="C3" s="15"/>
      <c r="D3" s="75"/>
      <c r="E3" s="273" t="s">
        <v>236</v>
      </c>
      <c r="F3" s="273"/>
      <c r="G3" s="273"/>
      <c r="H3" s="273"/>
    </row>
    <row r="4" spans="1:9" s="11" customFormat="1" ht="18">
      <c r="A4" s="292" t="s">
        <v>0</v>
      </c>
      <c r="B4" s="292"/>
      <c r="C4" s="292"/>
      <c r="D4" s="292"/>
      <c r="E4" s="292"/>
      <c r="F4" s="292"/>
      <c r="G4" s="292"/>
      <c r="H4" s="292"/>
    </row>
    <row r="5" spans="1:9" s="11" customFormat="1" ht="15" customHeight="1">
      <c r="A5" s="299" t="s">
        <v>51</v>
      </c>
      <c r="B5" s="299"/>
      <c r="C5" s="299"/>
      <c r="D5" s="299"/>
      <c r="E5" s="299"/>
      <c r="F5" s="299"/>
      <c r="G5" s="299"/>
      <c r="H5" s="299"/>
      <c r="I5" s="19"/>
    </row>
    <row r="6" spans="1:9" s="11" customFormat="1" ht="16.5" thickBot="1"/>
    <row r="7" spans="1:9" s="9" customFormat="1" ht="95.25" thickBot="1">
      <c r="A7" s="24" t="s">
        <v>1</v>
      </c>
      <c r="B7" s="24" t="s">
        <v>18</v>
      </c>
      <c r="C7" s="24" t="s">
        <v>19</v>
      </c>
      <c r="D7" s="24" t="s">
        <v>84</v>
      </c>
      <c r="E7" s="24" t="s">
        <v>20</v>
      </c>
      <c r="F7" s="24" t="s">
        <v>142</v>
      </c>
      <c r="G7" s="24" t="s">
        <v>21</v>
      </c>
      <c r="H7" s="24" t="s">
        <v>6</v>
      </c>
    </row>
    <row r="8" spans="1:9" s="11" customFormat="1" ht="17.25" customHeight="1">
      <c r="A8" s="44">
        <v>1</v>
      </c>
      <c r="B8" s="41" t="s">
        <v>45</v>
      </c>
      <c r="C8" s="66">
        <v>1</v>
      </c>
      <c r="D8" s="143"/>
      <c r="E8" s="44">
        <v>125000</v>
      </c>
      <c r="F8" s="44"/>
      <c r="G8" s="52">
        <v>8000</v>
      </c>
      <c r="H8" s="52">
        <f t="shared" ref="H8:H21" si="0">E8+G8</f>
        <v>133000</v>
      </c>
    </row>
    <row r="9" spans="1:9" s="11" customFormat="1" ht="17.25" customHeight="1">
      <c r="A9" s="44">
        <v>2</v>
      </c>
      <c r="B9" s="51" t="s">
        <v>9</v>
      </c>
      <c r="C9" s="183">
        <v>0.5</v>
      </c>
      <c r="D9" s="53"/>
      <c r="E9" s="44">
        <v>44806</v>
      </c>
      <c r="F9" s="44"/>
      <c r="G9" s="41">
        <v>0</v>
      </c>
      <c r="H9" s="52">
        <f t="shared" si="0"/>
        <v>44806</v>
      </c>
    </row>
    <row r="10" spans="1:9" s="11" customFormat="1" ht="17.25" customHeight="1">
      <c r="A10" s="44">
        <v>3</v>
      </c>
      <c r="B10" s="51" t="s">
        <v>9</v>
      </c>
      <c r="C10" s="183">
        <v>0.5</v>
      </c>
      <c r="D10" s="53"/>
      <c r="E10" s="44">
        <v>46309</v>
      </c>
      <c r="F10" s="44"/>
      <c r="G10" s="41">
        <v>0</v>
      </c>
      <c r="H10" s="52">
        <f t="shared" si="0"/>
        <v>46309</v>
      </c>
    </row>
    <row r="11" spans="1:9" s="11" customFormat="1" ht="17.25" customHeight="1">
      <c r="A11" s="44">
        <v>4</v>
      </c>
      <c r="B11" s="51" t="s">
        <v>52</v>
      </c>
      <c r="C11" s="183">
        <v>0.5</v>
      </c>
      <c r="D11" s="53"/>
      <c r="E11" s="44">
        <v>46309</v>
      </c>
      <c r="F11" s="44"/>
      <c r="G11" s="41">
        <v>0</v>
      </c>
      <c r="H11" s="52">
        <f t="shared" si="0"/>
        <v>46309</v>
      </c>
    </row>
    <row r="12" spans="1:9" s="11" customFormat="1" ht="17.25" customHeight="1">
      <c r="A12" s="44">
        <v>5</v>
      </c>
      <c r="B12" s="51" t="s">
        <v>46</v>
      </c>
      <c r="C12" s="183">
        <v>1</v>
      </c>
      <c r="D12" s="53"/>
      <c r="E12" s="44">
        <v>89611</v>
      </c>
      <c r="F12" s="44"/>
      <c r="G12" s="41">
        <v>8000</v>
      </c>
      <c r="H12" s="52">
        <f t="shared" si="0"/>
        <v>97611</v>
      </c>
    </row>
    <row r="13" spans="1:9" s="11" customFormat="1" ht="17.25" customHeight="1">
      <c r="A13" s="44">
        <v>6</v>
      </c>
      <c r="B13" s="51" t="s">
        <v>48</v>
      </c>
      <c r="C13" s="183">
        <v>1</v>
      </c>
      <c r="D13" s="53"/>
      <c r="E13" s="44">
        <v>89611</v>
      </c>
      <c r="F13" s="44"/>
      <c r="G13" s="41">
        <v>8000</v>
      </c>
      <c r="H13" s="52">
        <f t="shared" si="0"/>
        <v>97611</v>
      </c>
    </row>
    <row r="14" spans="1:9" s="11" customFormat="1" ht="17.25" customHeight="1">
      <c r="A14" s="44">
        <v>7</v>
      </c>
      <c r="B14" s="51" t="s">
        <v>47</v>
      </c>
      <c r="C14" s="183">
        <v>0.75</v>
      </c>
      <c r="D14" s="53"/>
      <c r="E14" s="44">
        <v>67208</v>
      </c>
      <c r="F14" s="44"/>
      <c r="G14" s="41">
        <v>6000</v>
      </c>
      <c r="H14" s="52">
        <f t="shared" si="0"/>
        <v>73208</v>
      </c>
    </row>
    <row r="15" spans="1:9" s="11" customFormat="1" ht="17.25" customHeight="1">
      <c r="A15" s="44">
        <v>8</v>
      </c>
      <c r="B15" s="51" t="s">
        <v>53</v>
      </c>
      <c r="C15" s="183">
        <v>1</v>
      </c>
      <c r="D15" s="53"/>
      <c r="E15" s="44">
        <v>92618</v>
      </c>
      <c r="F15" s="44"/>
      <c r="G15" s="41">
        <v>8000</v>
      </c>
      <c r="H15" s="52">
        <f t="shared" si="0"/>
        <v>100618</v>
      </c>
    </row>
    <row r="16" spans="1:9" s="11" customFormat="1" ht="17.25" customHeight="1">
      <c r="A16" s="44">
        <v>9</v>
      </c>
      <c r="B16" s="51" t="s">
        <v>31</v>
      </c>
      <c r="C16" s="183">
        <v>1</v>
      </c>
      <c r="D16" s="53"/>
      <c r="E16" s="44">
        <v>92618</v>
      </c>
      <c r="F16" s="44"/>
      <c r="G16" s="41">
        <v>8000</v>
      </c>
      <c r="H16" s="52">
        <f t="shared" si="0"/>
        <v>100618</v>
      </c>
    </row>
    <row r="17" spans="1:12" s="11" customFormat="1" ht="17.25" customHeight="1">
      <c r="A17" s="44">
        <v>10</v>
      </c>
      <c r="B17" s="51" t="s">
        <v>15</v>
      </c>
      <c r="C17" s="183">
        <v>1</v>
      </c>
      <c r="D17" s="53"/>
      <c r="E17" s="44">
        <v>89611</v>
      </c>
      <c r="F17" s="44"/>
      <c r="G17" s="41">
        <v>8000</v>
      </c>
      <c r="H17" s="52">
        <f t="shared" si="0"/>
        <v>97611</v>
      </c>
    </row>
    <row r="18" spans="1:12" s="11" customFormat="1" ht="17.25" customHeight="1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2">
        <f t="shared" si="0"/>
        <v>50309</v>
      </c>
    </row>
    <row r="19" spans="1:12" s="11" customFormat="1" ht="17.25" customHeight="1">
      <c r="A19" s="44">
        <v>12</v>
      </c>
      <c r="B19" s="51" t="s">
        <v>14</v>
      </c>
      <c r="C19" s="66">
        <v>0.5</v>
      </c>
      <c r="D19" s="44"/>
      <c r="E19" s="44">
        <v>46309</v>
      </c>
      <c r="F19" s="44"/>
      <c r="G19" s="41">
        <v>4000</v>
      </c>
      <c r="H19" s="52">
        <f t="shared" si="0"/>
        <v>50309</v>
      </c>
    </row>
    <row r="20" spans="1:12" s="11" customFormat="1" ht="17.25" customHeight="1">
      <c r="A20" s="44">
        <v>13</v>
      </c>
      <c r="B20" s="51" t="s">
        <v>14</v>
      </c>
      <c r="C20" s="66">
        <v>0.5</v>
      </c>
      <c r="D20" s="44"/>
      <c r="E20" s="44">
        <v>46309</v>
      </c>
      <c r="F20" s="44"/>
      <c r="G20" s="41">
        <v>4000</v>
      </c>
      <c r="H20" s="52">
        <f t="shared" si="0"/>
        <v>50309</v>
      </c>
    </row>
    <row r="21" spans="1:12" s="11" customFormat="1" ht="17.25" customHeight="1">
      <c r="A21" s="44">
        <v>14</v>
      </c>
      <c r="B21" s="51" t="s">
        <v>54</v>
      </c>
      <c r="C21" s="30">
        <v>0.5</v>
      </c>
      <c r="D21" s="44"/>
      <c r="E21" s="44">
        <v>46309</v>
      </c>
      <c r="F21" s="44"/>
      <c r="G21" s="41">
        <v>4000</v>
      </c>
      <c r="H21" s="52">
        <f t="shared" si="0"/>
        <v>50309</v>
      </c>
    </row>
    <row r="22" spans="1:12" s="11" customFormat="1" ht="17.25" customHeight="1">
      <c r="A22" s="116">
        <v>15</v>
      </c>
      <c r="B22" s="80" t="s">
        <v>54</v>
      </c>
      <c r="C22" s="31">
        <v>0.5</v>
      </c>
      <c r="D22" s="116"/>
      <c r="E22" s="116">
        <v>46309</v>
      </c>
      <c r="F22" s="116"/>
      <c r="G22" s="115">
        <v>4000</v>
      </c>
      <c r="H22" s="133">
        <f>E22+G22</f>
        <v>50309</v>
      </c>
    </row>
    <row r="23" spans="1:12" s="11" customFormat="1" ht="17.25" customHeight="1" thickBot="1">
      <c r="A23" s="214">
        <v>16</v>
      </c>
      <c r="B23" s="215" t="s">
        <v>37</v>
      </c>
      <c r="C23" s="193">
        <v>1</v>
      </c>
      <c r="D23" s="214"/>
      <c r="E23" s="214">
        <v>92618</v>
      </c>
      <c r="F23" s="214"/>
      <c r="G23" s="32">
        <v>8000</v>
      </c>
      <c r="H23" s="216">
        <f>E23+G23</f>
        <v>100618</v>
      </c>
    </row>
    <row r="24" spans="1:12" s="11" customFormat="1" ht="21" customHeight="1" thickBot="1">
      <c r="A24" s="135"/>
      <c r="B24" s="136" t="s">
        <v>86</v>
      </c>
      <c r="C24" s="137">
        <f>SUM(C8:C23)</f>
        <v>11.75</v>
      </c>
      <c r="D24" s="137"/>
      <c r="E24" s="137">
        <f>SUM(E8:E23)</f>
        <v>1107864</v>
      </c>
      <c r="F24" s="137"/>
      <c r="G24" s="182">
        <f>SUM(G8:G23)</f>
        <v>82000</v>
      </c>
      <c r="H24" s="141">
        <f>SUM(H8:H23)</f>
        <v>1189864</v>
      </c>
      <c r="I24" s="32"/>
    </row>
    <row r="25" spans="1:12" s="11" customFormat="1" ht="15.75" customHeight="1" thickBot="1">
      <c r="A25" s="139"/>
      <c r="B25" s="146"/>
      <c r="C25" s="144"/>
      <c r="D25" s="144"/>
      <c r="E25" s="144"/>
      <c r="F25" s="144"/>
      <c r="G25" s="144"/>
      <c r="H25" s="145"/>
      <c r="I25" s="67"/>
    </row>
    <row r="26" spans="1:12" s="27" customFormat="1" ht="16.5" customHeight="1" thickBot="1">
      <c r="A26" s="334"/>
      <c r="B26" s="341" t="s">
        <v>50</v>
      </c>
      <c r="C26" s="336"/>
      <c r="D26" s="337">
        <v>430</v>
      </c>
      <c r="E26" s="337">
        <v>1655420</v>
      </c>
      <c r="F26" s="337">
        <v>4148.8999999999996</v>
      </c>
      <c r="G26" s="337">
        <v>117440</v>
      </c>
      <c r="H26" s="339">
        <f>E26+G26</f>
        <v>1772860</v>
      </c>
      <c r="I26" s="260"/>
      <c r="L26" s="342" t="s">
        <v>67</v>
      </c>
    </row>
    <row r="27" spans="1:12" s="11" customFormat="1" ht="20.25" customHeight="1" thickBot="1">
      <c r="A27" s="135"/>
      <c r="B27" s="140" t="s">
        <v>87</v>
      </c>
      <c r="C27" s="147"/>
      <c r="D27" s="131"/>
      <c r="E27" s="131">
        <f>E26+E24</f>
        <v>2763284</v>
      </c>
      <c r="F27" s="131">
        <v>4148.8999999999996</v>
      </c>
      <c r="G27" s="131">
        <f>G26+G24</f>
        <v>199440</v>
      </c>
      <c r="H27" s="132">
        <f>H26+H24</f>
        <v>2962724</v>
      </c>
      <c r="I27" s="32"/>
    </row>
    <row r="28" spans="1:12" s="16" customFormat="1" ht="24" customHeight="1">
      <c r="A28" s="270" t="s">
        <v>216</v>
      </c>
      <c r="B28" s="270"/>
      <c r="C28" s="270"/>
      <c r="D28" s="270"/>
      <c r="E28" s="270"/>
      <c r="F28" s="270"/>
      <c r="G28" s="270"/>
      <c r="H28" s="97"/>
    </row>
    <row r="29" spans="1:12" s="17" customFormat="1">
      <c r="A29" s="88"/>
      <c r="B29" s="88" t="s">
        <v>94</v>
      </c>
      <c r="C29" s="18"/>
      <c r="D29" s="18"/>
      <c r="E29" s="18"/>
      <c r="F29" s="18"/>
      <c r="G29" s="18"/>
    </row>
    <row r="30" spans="1:12" s="16" customFormat="1" ht="21" customHeight="1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>
      <c r="A31" s="75"/>
      <c r="B31" s="88" t="s">
        <v>95</v>
      </c>
      <c r="D31" s="40"/>
      <c r="E31" s="40"/>
      <c r="F31" s="40"/>
      <c r="G31" s="40"/>
    </row>
    <row r="32" spans="1:12" customFormat="1">
      <c r="A32" s="23"/>
      <c r="B32" s="23"/>
      <c r="C32" s="23"/>
      <c r="D32" s="23"/>
      <c r="E32" s="285"/>
      <c r="F32" s="285"/>
      <c r="G32" s="285"/>
      <c r="H32" s="285"/>
    </row>
    <row r="33" spans="5:13">
      <c r="E33" s="8"/>
      <c r="F33" s="181"/>
      <c r="G33" s="8"/>
      <c r="H33" s="8"/>
    </row>
    <row r="34" spans="5:13">
      <c r="E34" s="8"/>
      <c r="F34" s="181"/>
      <c r="G34" s="8"/>
      <c r="H34" s="8"/>
    </row>
    <row r="38" spans="5:13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G15" sqref="G15"/>
    </sheetView>
  </sheetViews>
  <sheetFormatPr defaultColWidth="9.140625" defaultRowHeight="15.75"/>
  <cols>
    <col min="1" max="1" width="5.42578125" style="23" customWidth="1"/>
    <col min="2" max="2" width="20" style="23" customWidth="1"/>
    <col min="3" max="3" width="10" style="26" customWidth="1"/>
    <col min="4" max="4" width="10" style="208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>
      <c r="A1" s="57"/>
      <c r="B1" s="57"/>
      <c r="C1" s="68" t="s">
        <v>60</v>
      </c>
      <c r="D1" s="68"/>
      <c r="E1" s="23"/>
      <c r="F1" s="271" t="s">
        <v>63</v>
      </c>
      <c r="G1" s="271"/>
      <c r="H1" s="271"/>
      <c r="I1" s="271"/>
    </row>
    <row r="2" spans="1:10" s="37" customFormat="1" ht="18.75" customHeight="1">
      <c r="A2" s="39"/>
      <c r="B2" s="89"/>
      <c r="C2" s="86"/>
      <c r="D2" s="86"/>
      <c r="E2" s="291" t="s">
        <v>93</v>
      </c>
      <c r="F2" s="291"/>
      <c r="G2" s="291"/>
      <c r="H2" s="291"/>
      <c r="I2" s="291"/>
    </row>
    <row r="3" spans="1:10" s="37" customFormat="1" ht="17.25" customHeight="1">
      <c r="A3" s="87"/>
      <c r="B3" s="88"/>
      <c r="C3" s="15"/>
      <c r="D3" s="15"/>
      <c r="E3" s="75"/>
      <c r="F3" s="273" t="s">
        <v>205</v>
      </c>
      <c r="G3" s="273"/>
      <c r="H3" s="273"/>
      <c r="I3" s="273"/>
    </row>
    <row r="4" spans="1:10" customFormat="1" ht="18">
      <c r="A4" s="292" t="s">
        <v>0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s="11" customFormat="1">
      <c r="A5" s="303" t="s">
        <v>97</v>
      </c>
      <c r="B5" s="303"/>
      <c r="C5" s="303"/>
      <c r="D5" s="303"/>
      <c r="E5" s="303"/>
      <c r="F5" s="303"/>
      <c r="G5" s="303"/>
      <c r="H5" s="98"/>
      <c r="I5" s="98"/>
    </row>
    <row r="6" spans="1:10" s="11" customFormat="1" ht="3.75" customHeight="1" thickBot="1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191</v>
      </c>
      <c r="F7" s="24" t="s">
        <v>21</v>
      </c>
      <c r="G7" s="84" t="s">
        <v>90</v>
      </c>
      <c r="H7" s="90" t="s">
        <v>91</v>
      </c>
      <c r="I7" s="90" t="s">
        <v>92</v>
      </c>
    </row>
    <row r="8" spans="1:10" s="11" customFormat="1">
      <c r="A8" s="33">
        <v>1</v>
      </c>
      <c r="B8" s="25" t="s">
        <v>24</v>
      </c>
      <c r="C8" s="48">
        <v>1</v>
      </c>
      <c r="D8" s="48">
        <v>89611</v>
      </c>
      <c r="E8" s="25">
        <f>D8*C8</f>
        <v>89611</v>
      </c>
      <c r="F8" s="25">
        <v>8000</v>
      </c>
      <c r="G8" s="85">
        <f>+F8+E8</f>
        <v>97611</v>
      </c>
      <c r="H8" s="91">
        <v>65074</v>
      </c>
      <c r="I8" s="44">
        <f>H8</f>
        <v>65074</v>
      </c>
    </row>
    <row r="9" spans="1:10" s="11" customFormat="1">
      <c r="A9" s="33">
        <v>2</v>
      </c>
      <c r="B9" s="25" t="s">
        <v>29</v>
      </c>
      <c r="C9" s="48">
        <v>0.5</v>
      </c>
      <c r="D9" s="48">
        <v>92618</v>
      </c>
      <c r="E9" s="25">
        <f t="shared" ref="E9" si="0">D9*C9</f>
        <v>46309</v>
      </c>
      <c r="F9" s="25">
        <v>4000</v>
      </c>
      <c r="G9" s="85">
        <f t="shared" ref="G9:G10" si="1">+F9+E9</f>
        <v>50309</v>
      </c>
      <c r="H9" s="92"/>
      <c r="I9" s="44">
        <f>G9</f>
        <v>50309</v>
      </c>
    </row>
    <row r="10" spans="1:10" s="11" customFormat="1">
      <c r="A10" s="33">
        <v>3</v>
      </c>
      <c r="B10" s="25" t="s">
        <v>29</v>
      </c>
      <c r="C10" s="49">
        <v>0.5</v>
      </c>
      <c r="D10" s="49">
        <v>89611</v>
      </c>
      <c r="E10" s="25">
        <v>44805</v>
      </c>
      <c r="F10" s="41">
        <v>4000</v>
      </c>
      <c r="G10" s="85">
        <f t="shared" si="1"/>
        <v>48805</v>
      </c>
      <c r="H10" s="92"/>
      <c r="I10" s="101">
        <f>G10</f>
        <v>48805</v>
      </c>
    </row>
    <row r="11" spans="1:10" s="11" customFormat="1">
      <c r="A11" s="302" t="s">
        <v>16</v>
      </c>
      <c r="B11" s="302"/>
      <c r="C11" s="154">
        <f t="shared" ref="C11:I11" si="2">SUM(C8:C10)</f>
        <v>2</v>
      </c>
      <c r="D11" s="154">
        <f t="shared" si="2"/>
        <v>271840</v>
      </c>
      <c r="E11" s="12">
        <f t="shared" si="2"/>
        <v>180725</v>
      </c>
      <c r="F11" s="12">
        <f t="shared" si="2"/>
        <v>16000</v>
      </c>
      <c r="G11" s="12">
        <f t="shared" si="2"/>
        <v>196725</v>
      </c>
      <c r="H11" s="12">
        <f t="shared" si="2"/>
        <v>65074</v>
      </c>
      <c r="I11" s="129">
        <f t="shared" si="2"/>
        <v>164188</v>
      </c>
    </row>
    <row r="12" spans="1:10" s="16" customFormat="1" ht="27.75" customHeight="1">
      <c r="A12" s="270" t="s">
        <v>215</v>
      </c>
      <c r="B12" s="270"/>
      <c r="C12" s="270"/>
      <c r="D12" s="270"/>
      <c r="E12" s="270"/>
      <c r="F12" s="270"/>
      <c r="G12" s="270"/>
      <c r="H12" s="97"/>
      <c r="I12" s="97"/>
    </row>
    <row r="13" spans="1:10" s="17" customFormat="1">
      <c r="A13" s="88"/>
      <c r="B13" s="88" t="s">
        <v>94</v>
      </c>
      <c r="C13" s="18"/>
      <c r="D13" s="18"/>
      <c r="E13" s="18"/>
      <c r="F13" s="18"/>
      <c r="G13" s="18"/>
    </row>
    <row r="14" spans="1:10" s="16" customFormat="1" ht="21" customHeight="1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>
      <c r="A15" s="75"/>
      <c r="B15" s="88" t="s">
        <v>95</v>
      </c>
      <c r="E15" s="40"/>
      <c r="F15" s="40"/>
      <c r="G15" s="40"/>
    </row>
    <row r="16" spans="1:10" customFormat="1">
      <c r="A16" s="23"/>
      <c r="B16" s="23"/>
      <c r="C16" s="23"/>
      <c r="D16" s="23"/>
      <c r="E16" s="23"/>
      <c r="F16" s="23"/>
      <c r="G16" s="23"/>
    </row>
    <row r="17" spans="1:9">
      <c r="A17" s="10"/>
      <c r="B17" s="10"/>
      <c r="C17" s="10"/>
      <c r="D17" s="10"/>
      <c r="E17" s="10"/>
      <c r="F17" s="301"/>
      <c r="G17" s="301"/>
      <c r="H17" s="301"/>
      <c r="I17" s="301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zoomScaleNormal="100" workbookViewId="0">
      <selection activeCell="G8" sqref="G8:G28"/>
    </sheetView>
  </sheetViews>
  <sheetFormatPr defaultColWidth="9.140625" defaultRowHeight="15.7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>
      <c r="A1" s="290"/>
      <c r="B1" s="290"/>
      <c r="C1" s="40"/>
      <c r="D1" s="40"/>
      <c r="E1" s="305" t="s">
        <v>63</v>
      </c>
      <c r="F1" s="305"/>
      <c r="G1" s="305"/>
      <c r="H1" s="118"/>
    </row>
    <row r="2" spans="1:9" s="103" customFormat="1" ht="18.75" customHeight="1">
      <c r="A2" s="104"/>
      <c r="B2" s="309"/>
      <c r="C2" s="309"/>
      <c r="D2" s="209"/>
      <c r="E2" s="310" t="s">
        <v>109</v>
      </c>
      <c r="F2" s="310"/>
      <c r="G2" s="310"/>
      <c r="H2" s="117"/>
    </row>
    <row r="3" spans="1:9" s="103" customFormat="1" ht="18.75">
      <c r="A3" s="55"/>
      <c r="C3" s="106"/>
      <c r="D3" s="106"/>
      <c r="E3" s="306" t="s">
        <v>205</v>
      </c>
      <c r="F3" s="306"/>
      <c r="G3" s="306"/>
      <c r="H3" s="56"/>
      <c r="I3" s="56"/>
    </row>
    <row r="4" spans="1:9" ht="19.5">
      <c r="A4" s="307" t="s">
        <v>55</v>
      </c>
      <c r="B4" s="307"/>
      <c r="C4" s="307"/>
      <c r="D4" s="307"/>
      <c r="E4" s="307"/>
      <c r="F4" s="307"/>
      <c r="G4" s="307"/>
    </row>
    <row r="5" spans="1:9">
      <c r="A5" s="308" t="s">
        <v>141</v>
      </c>
      <c r="B5" s="308"/>
      <c r="C5" s="308"/>
      <c r="D5" s="308"/>
      <c r="E5" s="308"/>
      <c r="F5" s="308"/>
      <c r="G5" s="308"/>
    </row>
    <row r="6" spans="1:9" ht="16.5" thickBot="1"/>
    <row r="7" spans="1:9" s="9" customFormat="1" ht="158.25" thickBot="1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191</v>
      </c>
      <c r="F7" s="24" t="s">
        <v>21</v>
      </c>
      <c r="G7" s="24" t="s">
        <v>6</v>
      </c>
    </row>
    <row r="8" spans="1:9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>
      <c r="A9" s="44">
        <v>2</v>
      </c>
      <c r="B9" s="51" t="s">
        <v>108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>
      <c r="A10" s="44">
        <v>3</v>
      </c>
      <c r="B10" s="51" t="s">
        <v>108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>
      <c r="A11" s="44">
        <v>4</v>
      </c>
      <c r="B11" s="51" t="s">
        <v>107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>
      <c r="A12" s="44">
        <v>5</v>
      </c>
      <c r="B12" s="51" t="s">
        <v>107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>
      <c r="A13" s="44">
        <v>6</v>
      </c>
      <c r="B13" s="51" t="s">
        <v>106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>
      <c r="A14" s="44">
        <v>7</v>
      </c>
      <c r="B14" s="51" t="s">
        <v>106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>
      <c r="A15" s="44">
        <v>8</v>
      </c>
      <c r="B15" s="51" t="s">
        <v>105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>
      <c r="A16" s="44">
        <v>9</v>
      </c>
      <c r="B16" s="51" t="s">
        <v>105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>
      <c r="A17" s="44">
        <v>10</v>
      </c>
      <c r="B17" s="46" t="s">
        <v>104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>
      <c r="A18" s="44">
        <v>11</v>
      </c>
      <c r="B18" s="46" t="s">
        <v>104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>
      <c r="A19" s="44">
        <v>12</v>
      </c>
      <c r="B19" s="46" t="s">
        <v>103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>
      <c r="A20" s="44">
        <v>13</v>
      </c>
      <c r="B20" s="46" t="s">
        <v>103</v>
      </c>
      <c r="C20" s="116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>
      <c r="A21" s="44">
        <v>14</v>
      </c>
      <c r="B21" s="64" t="s">
        <v>15</v>
      </c>
      <c r="C21" s="116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>
      <c r="A22" s="44">
        <v>15</v>
      </c>
      <c r="B22" s="46" t="s">
        <v>102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>
      <c r="A23" s="44">
        <v>16</v>
      </c>
      <c r="B23" s="46" t="s">
        <v>101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>
      <c r="A24" s="44">
        <v>17</v>
      </c>
      <c r="B24" s="46" t="s">
        <v>101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>
      <c r="A25" s="44">
        <v>18</v>
      </c>
      <c r="B25" s="46" t="s">
        <v>125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>
      <c r="A26" s="44">
        <v>19</v>
      </c>
      <c r="B26" s="46" t="s">
        <v>138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>
      <c r="A27" s="44">
        <v>20</v>
      </c>
      <c r="B27" s="46" t="s">
        <v>139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>
      <c r="A28" s="44">
        <v>21</v>
      </c>
      <c r="B28" s="46" t="s">
        <v>140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>
      <c r="A29" s="311" t="s">
        <v>16</v>
      </c>
      <c r="B29" s="312"/>
      <c r="C29" s="155">
        <f>SUM(C8:C28)</f>
        <v>11</v>
      </c>
      <c r="D29" s="155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>
      <c r="A30" s="270" t="s">
        <v>217</v>
      </c>
      <c r="B30" s="270"/>
      <c r="C30" s="270"/>
      <c r="D30" s="270"/>
      <c r="E30" s="270"/>
      <c r="F30" s="270"/>
      <c r="G30" s="270"/>
    </row>
    <row r="31" spans="1:7" s="17" customFormat="1">
      <c r="A31" s="88"/>
      <c r="B31" s="88" t="s">
        <v>94</v>
      </c>
      <c r="C31" s="18"/>
      <c r="D31" s="18"/>
      <c r="E31" s="18"/>
      <c r="F31" s="18"/>
      <c r="G31" s="18"/>
    </row>
    <row r="32" spans="1:7" s="16" customFormat="1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>
      <c r="A33" s="75"/>
      <c r="B33" s="88" t="s">
        <v>95</v>
      </c>
      <c r="E33" s="40"/>
      <c r="F33" s="40"/>
      <c r="G33" s="40"/>
    </row>
    <row r="34" spans="1:7" customFormat="1">
      <c r="A34" s="23"/>
      <c r="B34" s="23"/>
      <c r="C34" s="23"/>
      <c r="D34" s="23"/>
      <c r="E34" s="23"/>
      <c r="F34" s="23"/>
      <c r="G34" s="23"/>
    </row>
    <row r="35" spans="1:7" s="107" customFormat="1">
      <c r="A35" s="102"/>
      <c r="B35" s="74"/>
      <c r="C35" s="304"/>
      <c r="D35" s="304"/>
      <c r="E35" s="304"/>
      <c r="F35" s="304"/>
      <c r="G35" s="304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կոմունալ տնտեսություն  93-Ա</vt:lpstr>
      <vt:lpstr>թիվ 1 մարզադպրոց  35-Ա </vt:lpstr>
      <vt:lpstr>քաղաքային մարզադպրոց  35-Ա</vt:lpstr>
      <vt:lpstr>թիվ 1 մանկապարտեզ  93-Ա</vt:lpstr>
      <vt:lpstr>  թիվ 2 մանկապարտեզ  35-Ա </vt:lpstr>
      <vt:lpstr>թիվ 1 ՄԵԴ 93-Ա</vt:lpstr>
      <vt:lpstr>թիվ 2 մեդ  93-Ա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93-Ա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93-Ա</vt:lpstr>
      <vt:lpstr>Խաչաղբյուրի նախակրթարան 35-Ա</vt:lpstr>
      <vt:lpstr>'  թիվ 2 մանկապարտեզ  35-Ա '!Область_печати</vt:lpstr>
      <vt:lpstr>' թիվ 3 մանկապարտեզ   35-Ա '!Область_печати</vt:lpstr>
      <vt:lpstr>' Ծովակի մշակույթի պալատ 93-Ա'!Область_печати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93-Ա'!Область_печати</vt:lpstr>
      <vt:lpstr>'թիվ 1 մարզադպրոց  35-Ա '!Область_печати</vt:lpstr>
      <vt:lpstr>'թիվ 1 ՄԵԴ 93-Ա'!Область_печати</vt:lpstr>
      <vt:lpstr>'թիվ 2 մեդ  93-Ա '!Область_печати</vt:lpstr>
      <vt:lpstr>'Լուսակունքի մանկապարտեզ 62-Ա '!Область_печати</vt:lpstr>
      <vt:lpstr>'Խաչաղբյուրի նախակրթարան 35-Ա'!Область_печати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93-Ա'!Область_печати</vt:lpstr>
      <vt:lpstr>'Մ.Մասրիկի մանկապարտեզ  62-Ա '!Область_печати</vt:lpstr>
      <vt:lpstr>'մշակույթի պալատ  93-Ա'!Область_печати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2022-10-28T08:54:39Z</dcterms:modified>
</cp:coreProperties>
</file>