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02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<sst xmlns="http://schemas.openxmlformats.org/spreadsheetml/2006/main" count="172" uniqueCount="135">
  <si>
    <t>ÐÐ</t>
  </si>
  <si>
    <t>ºÏ³ÙáõïÝ»ñÇ ³Ýí³ÝáõÙÁ</t>
  </si>
  <si>
    <t>Ñ³ñÏ³ÛÇÝ »Ï³ÙáõïÝ»ñ</t>
  </si>
  <si>
    <t>¶áõÛù³Ñ³ñÏ ÁÝ¹</t>
  </si>
  <si>
    <t>Ý/Ã ³) ßÇÝáõÃÛáõÝÝ»ñ</t>
  </si>
  <si>
    <t>üÇ½ÇÏ³Ï³Ý ³ÝÓ»ñ</t>
  </si>
  <si>
    <t>Çñ³í³µ³Ý³Ï³Ý ³ÝÓ»ñ</t>
  </si>
  <si>
    <t>µ) ïñ³Ýëåáñï ÙÇçáó</t>
  </si>
  <si>
    <t>Ý/Ã üÇ½ÇÏ³Ï³Ý ³ÝÓ»ñ</t>
  </si>
  <si>
    <t>¶áõÛù³Ñ³ñÏÇ ³å³éù</t>
  </si>
  <si>
    <t>ÐáÕÇ Ñ³ñÏ</t>
  </si>
  <si>
    <t>ÐáÕÇ Ñ³ñÏÇ (96-99ÃÃ) ³å³éù</t>
  </si>
  <si>
    <t>³ÝóÛ³É ï³ñÇÝ»ñÇ ³å³éù</t>
  </si>
  <si>
    <t>å»ï³Ï³Ý ïáõñù</t>
  </si>
  <si>
    <t>ï»Õ³Ï³Ý ïáõñù»ñ ¨ í×³ñÝ»ñ</t>
  </si>
  <si>
    <t>Ý/Ã ³Ýó³Í ï³ñÇÝ»ñÇ ³å³éù</t>
  </si>
  <si>
    <t>àã Ñ³ñÏ³ÛÇÝ »Ï³ÙáõïÝ»ñ</t>
  </si>
  <si>
    <t>1 ÑáÕÇ í³ñÓ³í×³ñ</t>
  </si>
  <si>
    <t xml:space="preserve"> // - // - // ³å³éù </t>
  </si>
  <si>
    <t>2 Ëáï³Ñ³ñÏÇ í³ñÓ³í×³ñ</t>
  </si>
  <si>
    <t>3 ³ñáïÝ»ñÇ í³ñÓ³í×³ñ</t>
  </si>
  <si>
    <t>III</t>
  </si>
  <si>
    <t>II</t>
  </si>
  <si>
    <t>I</t>
  </si>
  <si>
    <t>Ð³Ù³Ñ³ñÃ»óÙ³Ý ¹áï³óÇ³</t>
  </si>
  <si>
    <t>ä³ïíÇñí³Í ÉÇ³½áñáõÃÛáõÝ</t>
  </si>
  <si>
    <t>IV</t>
  </si>
  <si>
    <t>ÀÝ¹³Ù»ÝÁ í³ñã³Ï³Ý µÛáõç»</t>
  </si>
  <si>
    <t>Áëï »é³ÙëÛ³ÏÝ»ñÇ ³×áÕ³Ï³Ý</t>
  </si>
  <si>
    <t>ï³ñ»Ï³Ý</t>
  </si>
  <si>
    <t>ºé³ÙëÛ³Ï</t>
  </si>
  <si>
    <t>ÏÇë³ÙÛ³Ï</t>
  </si>
  <si>
    <t>9 ³ÙÇë</t>
  </si>
  <si>
    <t>Ì³Ëë»ñÇ ³Ýí³ÝáõÙÁ</t>
  </si>
  <si>
    <t>ÀÝ¹³Ù»ÝÁ</t>
  </si>
  <si>
    <t>²ßË³ï³í³ñÓ</t>
  </si>
  <si>
    <t>ÝáõÛÝÁ ³Ýó³Í ï³ñÇÝ»ñÇ å³éïù</t>
  </si>
  <si>
    <t>²ßË³ï³í³ñÓÇ íñ³»Ï</t>
  </si>
  <si>
    <t>Ð³Ù³ÛÝ.³í³·.³Ý¹.³ßË.÷áËÑ³ï</t>
  </si>
  <si>
    <t>û·ÝáõÃÛáõÝ ù³Õ³ù³óÇÝ»ñÇÝ</t>
  </si>
  <si>
    <t>¶ñ³ë»ÝÛ³Ï³ÛÇÝ ³åñ³Ýù ¨ ÝÛáõÃ.</t>
  </si>
  <si>
    <t>²ÛÉ</t>
  </si>
  <si>
    <t>¶áñÍáõÕáõÙ Ñ³Ýñ³å»ï. Ý»ñëáõÙ</t>
  </si>
  <si>
    <t>ê»÷³Ï³Ý ïñ³Ýëå. å³Ñå.Í³Ëë</t>
  </si>
  <si>
    <t>ì³ñÓ. ïñ³ÝëåáñïÇ Í³Ëë</t>
  </si>
  <si>
    <t>å³Ñáõëï³ÛÇÝ ýáÝ¹</t>
  </si>
  <si>
    <t>ÑÑ</t>
  </si>
  <si>
    <t>Ðá¹í³ÍÝ»ñ</t>
  </si>
  <si>
    <t>²ÝóÛ³É ï³ñÇÝ»ñ å³ñïù</t>
  </si>
  <si>
    <t>¶ÛáõÕ³å»ï³ñ³Ý</t>
  </si>
  <si>
    <t>Ø³ÝÏ³å³ñï»½</t>
  </si>
  <si>
    <t>Øß³ÏáõÛÃÇ ïáõÝ</t>
  </si>
  <si>
    <t>²ñí»ëïÇ ¹åñáó</t>
  </si>
  <si>
    <t>ºñ³Åßï³Ï³Ý ¹åñáó</t>
  </si>
  <si>
    <t>êåáñï</t>
  </si>
  <si>
    <t>ä³ïíÇñí³Í ÉÇ³½áñ</t>
  </si>
  <si>
    <t>ä³Ñáõëï³ÛÇÝ ýáÝ¹</t>
  </si>
  <si>
    <t>ÀÝ¹.í³ñã³Ï³Ý µÛáõç»</t>
  </si>
  <si>
    <t>üáÝ¹³ÛÇÝ µÛáõç»</t>
  </si>
  <si>
    <t>ÀÝ¹³Ù»ÝÁ å³ñù</t>
  </si>
  <si>
    <t xml:space="preserve">ÀÝ¹³Ù»ÝÁ    </t>
  </si>
  <si>
    <t>ÀÝ¹ í³ñã³Ï³Ý µÛáõç»</t>
  </si>
  <si>
    <t>¶ÛáõÕ³å»ï ______________________</t>
  </si>
  <si>
    <t>¶ÉË.Ñ³ßí³å³Ñ ______________________</t>
  </si>
  <si>
    <t>ä³Ñáõëï³ÛÇÝ Ñ³ïÏ³óáõÙ</t>
  </si>
  <si>
    <t>êáó Í³Ëë»ñ</t>
  </si>
  <si>
    <t>Ð³ïáõÏ Ýå³ï³Ï³ÛÇÝ ³ÛÉ ÝÛáõÃ»ñ</t>
  </si>
  <si>
    <t>î³ñ»ëÏ½µÇ ÙÝ³óáñ¹</t>
  </si>
  <si>
    <t>ÀÝ¹³Ù»Ý</t>
  </si>
  <si>
    <t>Ð³Ù³ÛÝùÇ Ô»Ï³í³ñ</t>
  </si>
  <si>
    <t>ä³ñ·¨³ïñáõÙ</t>
  </si>
  <si>
    <t>¾Ý»ñ·»ïÇ  Í³é³ÛáõÃÛáõÝÝ»ñ</t>
  </si>
  <si>
    <t>ÎáÙáõÝ³É Í³é³ÛáõÃÛáõÝÝ»ñ</t>
  </si>
  <si>
    <t>Î³åÇ Í³é³ÛáõÃÛáõÝÝ»ñ</t>
  </si>
  <si>
    <t>Ü»ñùÇÝ ¶áñÍáõÕÙ³Ý Í³Ëë»ñ</t>
  </si>
  <si>
    <t>Ð³Ù³Ï³ñ·ã³ÛÇÝ Í³é³ÛáõÃÛáõÝÝ»ñ</t>
  </si>
  <si>
    <t>î»Õ»Ï³ïí³Ï³Ý Í³é³ÛáõÃáÛáõÝ</t>
  </si>
  <si>
    <t>²áõ¹Çïáñ³Ï³Ý Í³é³ÛáõÃÛáõÝ</t>
  </si>
  <si>
    <t>ÀÝ¹Ñ³Ýáõñ µÝáõÛÃÇ ³ÛÉ Í³é³ÛáõÃÛáõÝÝ»ñ</t>
  </si>
  <si>
    <t>Ø³ëÝ³·Çï³Ï³Ý Í³é³ÛáõÃÛáõÝÝ»ñ</t>
  </si>
  <si>
    <t>Þ»Ýù»ñÇ ¨ Ï³é.ÁÝÃ³óÇÏ Ýáñá·áõÙ</t>
  </si>
  <si>
    <t>Ø»ù»Ý³ ë³ñù³íáñáõÙÝ»ñÇ ÁÝÃ Ýáñ</t>
  </si>
  <si>
    <t>¶ñ³ë»ÝÛ³Ï³ÛÇÝ ÝÛáõÃ»ñ</t>
  </si>
  <si>
    <t>îñ³Ýëåáñï³ÛÇÝ ÝÛáõÃ»ñ</t>
  </si>
  <si>
    <t>Î»Ýó³Õ³ÛÇÝ ÝÛáõÃ»ñ</t>
  </si>
  <si>
    <t>ú·ÝáõÃÛáõÝ ù³Õ³ù³óÇÝ»ñÇÝ</t>
  </si>
  <si>
    <t>²ÛÉ Ñ³ñÏ»ñ</t>
  </si>
  <si>
    <t>ä»ï ïáõñù</t>
  </si>
  <si>
    <t>ä³Ñáëï³ÛÇÝ ýáÝ¹</t>
  </si>
  <si>
    <t>ÎñÃ³Ï³Ý ¨ ëåáñï³ÛÇÝ Ýå³ëïÝ»ñ</t>
  </si>
  <si>
    <t>²í³·³Ýáõ Í³Ëë»ñÇ ÷áËÑ³ïáõóáõÙ</t>
  </si>
  <si>
    <t>ø³ñï»½³·ñáõÙ</t>
  </si>
  <si>
    <t>æñ³·ÍÇ Ýáñá·áõÙ</t>
  </si>
  <si>
    <t>ì³ñã³Ï³Ý ë³ñù³í</t>
  </si>
  <si>
    <t>îñ³ÝëåáñïÇ Ó»éù µ»ñ</t>
  </si>
  <si>
    <t>Ö³Ý³å³Ñ Ï³å Ýáñ</t>
  </si>
  <si>
    <t>ÐáõÕ³Ï³íáñáõÃÛ³Ý Í³Ëë»ñ</t>
  </si>
  <si>
    <t xml:space="preserve">²Õµ³Ñ»é³óáõÙ </t>
  </si>
  <si>
    <t>ÌÝÝ¹Û³Ý Ýå³ëïÝ»ñ</t>
  </si>
  <si>
    <t>¶ÛáõÕå»ï. Ï³å Ýáñá·.</t>
  </si>
  <si>
    <t>ÀÝÃ³óÇÏ Í³Ëë»ñÇ ëáõµí»ÝóÇ³</t>
  </si>
  <si>
    <t>¶áõÛùÇ ì³ñÓ³Ï³ÉáõÃÛáõÝ</t>
  </si>
  <si>
    <t>ÜíÇñ³ïíáõÃÛáõÝ</t>
  </si>
  <si>
    <t>¾Ý»ñ·»ïÇÏ Í³Ëë»ñ</t>
  </si>
  <si>
    <t>ÎáÙáõÝ³É Í³Ëë»ñ</t>
  </si>
  <si>
    <t>Î³åÇ Í³é³ÛáõÃÛáõÝ</t>
  </si>
  <si>
    <t>Ð³Ù³Ï³ñ·ã³ÛÇÝÍ³é³ÛáõÃÛáõÝ</t>
  </si>
  <si>
    <t>Ø³ëÝ³·Çï³Ï³Ý Í³é³ ÛáõÃÛáõÝ</t>
  </si>
  <si>
    <t>ÀÝ¹. µÝáõÛ ³ÛÉ Í³é³ÛáõÃÛáõÝÝ»ñ</t>
  </si>
  <si>
    <t>Ø³ëÝ³·Çï³Ï³Ý Í³é³Û.</t>
  </si>
  <si>
    <t>Þ»Ýù ÁÝÃ³óÇÏ Ýáñá·áõÙ</t>
  </si>
  <si>
    <t>Î»Ýó³Õ³ÛÇÝ ¨ Ñ³Ýñ³ÛÇÝ ÝÛáõÃ»ñ</t>
  </si>
  <si>
    <t>Ð³ïáõÏ Ýå³ï³Ï³ÛÇÝ ÝÛáõÃ»ñ</t>
  </si>
  <si>
    <t>²ÛÉ Ýå³ëïÝ»ñ µÛáõç»Çó</t>
  </si>
  <si>
    <t>³ÛÉ Ñ³ñÏ»ñ</t>
  </si>
  <si>
    <t>ÀÝ¹Ñ³Ýáõñ µÝ.³ÛÉ Í³Ë</t>
  </si>
  <si>
    <t>²ßË³ï³í³ñÓÇ Ý³Ë. ï³ñ. å³ñïù</t>
  </si>
  <si>
    <t>¶ñ³¹³ñ³Ý»ñ</t>
  </si>
  <si>
    <t>êåáñï ¨ ·»Õ³ ¹åñáó</t>
  </si>
  <si>
    <t>øÎ²¶ ´³ÅÇÝ</t>
  </si>
  <si>
    <t>öáÕáóÝ»ñÇ Èáõë³íáñáõÃÛáõÝ</t>
  </si>
  <si>
    <r>
      <t xml:space="preserve">Ð³Ù³ÛÝùÇ Í³Ëë»ñÁ Áëï 2-ñ¹ ¨ 3-ñ¹ Ñ³ïí³ÍÝ»ñÇ 2018  Ã.  </t>
    </r>
    <r>
      <rPr>
        <u val="single"/>
        <sz val="11"/>
        <color indexed="8"/>
        <rFont val="Arial Armenian"/>
        <family val="2"/>
      </rPr>
      <t xml:space="preserve">    ì³ñ¹»ÝÇëÇ         </t>
    </r>
    <r>
      <rPr>
        <sz val="11"/>
        <color indexed="8"/>
        <rFont val="Arial Armenian"/>
        <family val="2"/>
      </rPr>
      <t xml:space="preserve"> Ñ³Ù³ÛÝùÇ</t>
    </r>
  </si>
  <si>
    <t>êåáñï ÙÇçáó³éáõÙÝ»ñ</t>
  </si>
  <si>
    <t>ä»ï ë»÷ ÑáÕÇ í³ñÓ³í×³ñ</t>
  </si>
  <si>
    <t>²ÛÉ ·áõÛùÇ í³ñÓ³í×³ñ</t>
  </si>
  <si>
    <t>ì³ñã³Ï³Ý ·³ÝÓáõÙÝ»ñ</t>
  </si>
  <si>
    <t>²Õµ³Ñ³ÝáõÃÛ³Ý í×³ñÝ»ñ</t>
  </si>
  <si>
    <t xml:space="preserve">ÌÝáÕÙÇçáóÝ»ñ </t>
  </si>
  <si>
    <r>
      <t xml:space="preserve">ì²ð¸ºÜÆêÆ Ñ³Ù³ÛÝù³å»ï³ñ³ÝÇ  </t>
    </r>
    <r>
      <rPr>
        <b/>
        <sz val="11"/>
        <color indexed="8"/>
        <rFont val="Arial Armenian"/>
        <family val="2"/>
      </rPr>
      <t xml:space="preserve"> 2018Ã  í³ñã³Ï³Ý µÛáõç»Ç Ñ³Ù³Ùë³ÝáõÃÛáõÝÝ»ñ</t>
    </r>
  </si>
  <si>
    <t xml:space="preserve">²ÛÉ áã Ñ³ñÏ³ÛÇÝ   </t>
  </si>
  <si>
    <t xml:space="preserve">Ü»ñÏ³ÛóáÇóã³Ï³Ý Í³Ëë»ñ  </t>
  </si>
  <si>
    <t xml:space="preserve">²å³Ñáí³·ñ³Ï³Ý Í³Ëë»ñ  </t>
  </si>
  <si>
    <t>ì³ñ¹»ÝÇëÇ Ð³Ù³ÛÝù³³å»ï³ñ³ÝÇ 2018Ã üáÝ¹³ÛÇÝ µÛáõçÇ Ñ³Ù³Ù³ëÝáõÃÛáõÝÝ»ñ</t>
  </si>
  <si>
    <t>²ÛÉ ·áõÛùÇ Ó»éù µ»ñáõÙ</t>
  </si>
  <si>
    <t>Ö³Ý³å³ñÑÝ»ñ</t>
  </si>
</sst>
</file>

<file path=xl/styles.xml><?xml version="1.0" encoding="utf-8"?>
<styleSheet xmlns="http://schemas.openxmlformats.org/spreadsheetml/2006/main">
  <numFmts count="4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0.0"/>
    <numFmt numFmtId="197" formatCode="0.0000"/>
    <numFmt numFmtId="198" formatCode="0.000"/>
    <numFmt numFmtId="199" formatCode="000"/>
  </numFmts>
  <fonts count="23">
    <font>
      <sz val="11"/>
      <color indexed="8"/>
      <name val="Arial Armenian"/>
      <family val="2"/>
    </font>
    <font>
      <u val="single"/>
      <sz val="11"/>
      <color indexed="8"/>
      <name val="Arial Armenian"/>
      <family val="2"/>
    </font>
    <font>
      <sz val="9"/>
      <color indexed="8"/>
      <name val="Arial Armenian"/>
      <family val="2"/>
    </font>
    <font>
      <sz val="10"/>
      <color indexed="8"/>
      <name val="Arial Armenian"/>
      <family val="2"/>
    </font>
    <font>
      <sz val="11"/>
      <color indexed="10"/>
      <name val="Arial Armenian"/>
      <family val="2"/>
    </font>
    <font>
      <b/>
      <sz val="11"/>
      <color indexed="8"/>
      <name val="Arial Armenian"/>
      <family val="2"/>
    </font>
    <font>
      <sz val="8"/>
      <name val="Arial Armenian"/>
      <family val="2"/>
    </font>
    <font>
      <sz val="14"/>
      <color indexed="8"/>
      <name val="Arial Armenian"/>
      <family val="2"/>
    </font>
    <font>
      <b/>
      <sz val="12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7"/>
      <name val="Arial Armeni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8" xfId="0" applyBorder="1" applyAlignment="1">
      <alignment/>
    </xf>
    <xf numFmtId="196" fontId="0" fillId="0" borderId="10" xfId="0" applyNumberFormat="1" applyBorder="1" applyAlignment="1">
      <alignment/>
    </xf>
    <xf numFmtId="196" fontId="0" fillId="0" borderId="16" xfId="0" applyNumberFormat="1" applyBorder="1" applyAlignment="1">
      <alignment/>
    </xf>
    <xf numFmtId="196" fontId="0" fillId="0" borderId="14" xfId="0" applyNumberFormat="1" applyBorder="1" applyAlignment="1">
      <alignment/>
    </xf>
    <xf numFmtId="196" fontId="0" fillId="0" borderId="11" xfId="0" applyNumberFormat="1" applyBorder="1" applyAlignment="1">
      <alignment/>
    </xf>
    <xf numFmtId="196" fontId="0" fillId="0" borderId="0" xfId="0" applyNumberFormat="1" applyAlignment="1">
      <alignment/>
    </xf>
    <xf numFmtId="1" fontId="0" fillId="0" borderId="17" xfId="0" applyNumberFormat="1" applyBorder="1" applyAlignment="1">
      <alignment/>
    </xf>
    <xf numFmtId="196" fontId="4" fillId="0" borderId="10" xfId="0" applyNumberFormat="1" applyFont="1" applyBorder="1" applyAlignment="1">
      <alignment/>
    </xf>
    <xf numFmtId="196" fontId="0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96" fontId="0" fillId="0" borderId="19" xfId="0" applyNumberFormat="1" applyBorder="1" applyAlignment="1">
      <alignment horizontal="center" vertical="center"/>
    </xf>
    <xf numFmtId="196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40" sqref="C40"/>
    </sheetView>
  </sheetViews>
  <sheetFormatPr defaultColWidth="8.796875" defaultRowHeight="14.25"/>
  <cols>
    <col min="1" max="1" width="3.19921875" style="0" bestFit="1" customWidth="1"/>
    <col min="2" max="2" width="27.09765625" style="0" customWidth="1"/>
    <col min="3" max="3" width="8.5" style="0" bestFit="1" customWidth="1"/>
    <col min="4" max="5" width="8.3984375" style="0" bestFit="1" customWidth="1"/>
    <col min="6" max="6" width="8.5" style="0" customWidth="1"/>
    <col min="7" max="7" width="5.8984375" style="0" customWidth="1"/>
    <col min="8" max="8" width="32.5" style="0" customWidth="1"/>
    <col min="9" max="9" width="8.69921875" style="0" customWidth="1"/>
    <col min="10" max="11" width="8.3984375" style="0" bestFit="1" customWidth="1"/>
    <col min="12" max="12" width="8.19921875" style="0" customWidth="1"/>
  </cols>
  <sheetData>
    <row r="1" spans="1:12" ht="14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8.75" thickBot="1">
      <c r="A2" s="37" t="s">
        <v>128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4.25">
      <c r="A3" s="31" t="s">
        <v>0</v>
      </c>
      <c r="B3" s="29" t="s">
        <v>1</v>
      </c>
      <c r="C3" s="29" t="s">
        <v>28</v>
      </c>
      <c r="D3" s="29"/>
      <c r="E3" s="29"/>
      <c r="F3" s="32"/>
      <c r="G3" s="33" t="s">
        <v>33</v>
      </c>
      <c r="H3" s="29"/>
      <c r="I3" s="29" t="s">
        <v>28</v>
      </c>
      <c r="J3" s="29"/>
      <c r="K3" s="29"/>
      <c r="L3" s="32"/>
    </row>
    <row r="4" spans="1:12" ht="14.25">
      <c r="A4" s="7"/>
      <c r="B4" s="30"/>
      <c r="C4" s="8" t="s">
        <v>29</v>
      </c>
      <c r="D4" s="8" t="s">
        <v>30</v>
      </c>
      <c r="E4" s="8" t="s">
        <v>31</v>
      </c>
      <c r="F4" s="9" t="s">
        <v>32</v>
      </c>
      <c r="G4" s="34"/>
      <c r="H4" s="30"/>
      <c r="I4" s="8" t="s">
        <v>29</v>
      </c>
      <c r="J4" s="8" t="s">
        <v>30</v>
      </c>
      <c r="K4" s="8" t="s">
        <v>31</v>
      </c>
      <c r="L4" s="9" t="s">
        <v>32</v>
      </c>
    </row>
    <row r="5" spans="1:12" ht="14.25">
      <c r="A5" s="7" t="s">
        <v>23</v>
      </c>
      <c r="B5" s="1" t="s">
        <v>2</v>
      </c>
      <c r="C5" s="16">
        <f>C6+C14+C16+C15</f>
        <v>60529.20000000001</v>
      </c>
      <c r="D5" s="16">
        <f>D6+D14+D16+D18</f>
        <v>14978.475000000002</v>
      </c>
      <c r="E5" s="16">
        <f>E6+E14+E16+E18</f>
        <v>31764.600000000006</v>
      </c>
      <c r="F5" s="16">
        <f>F6+F14+F16+F18</f>
        <v>46743.075</v>
      </c>
      <c r="G5" s="6">
        <v>4111</v>
      </c>
      <c r="H5" s="1" t="s">
        <v>35</v>
      </c>
      <c r="I5" s="16">
        <f>69700+3213.6+21021.1+1700</f>
        <v>95634.70000000001</v>
      </c>
      <c r="J5" s="16">
        <f>I5/4</f>
        <v>23908.675000000003</v>
      </c>
      <c r="K5" s="16">
        <f>I5/2</f>
        <v>47817.350000000006</v>
      </c>
      <c r="L5" s="19">
        <f>I5/4*3</f>
        <v>71726.02500000001</v>
      </c>
    </row>
    <row r="6" spans="1:12" ht="14.25">
      <c r="A6" s="7">
        <v>1</v>
      </c>
      <c r="B6" s="1" t="s">
        <v>3</v>
      </c>
      <c r="C6" s="16">
        <f>C9+C11+C13</f>
        <v>50977.100000000006</v>
      </c>
      <c r="D6" s="16">
        <f>D9+D11+D13</f>
        <v>11840.45</v>
      </c>
      <c r="E6" s="16">
        <f>E9+E11+E13</f>
        <v>25488.550000000003</v>
      </c>
      <c r="F6" s="16">
        <f>F9+F11+F13</f>
        <v>37329</v>
      </c>
      <c r="G6" s="6">
        <v>4112</v>
      </c>
      <c r="H6" s="1" t="s">
        <v>70</v>
      </c>
      <c r="I6" s="16">
        <v>500</v>
      </c>
      <c r="J6" s="16">
        <f aca="true" t="shared" si="0" ref="J6:J34">I6/4</f>
        <v>125</v>
      </c>
      <c r="K6" s="16">
        <f aca="true" t="shared" si="1" ref="K6:K33">I6/2</f>
        <v>250</v>
      </c>
      <c r="L6" s="19">
        <f aca="true" t="shared" si="2" ref="L6:L34">I6/4*3</f>
        <v>375</v>
      </c>
    </row>
    <row r="7" spans="1:12" ht="14.25">
      <c r="A7" s="7"/>
      <c r="B7" s="1" t="s">
        <v>4</v>
      </c>
      <c r="C7" s="1"/>
      <c r="D7" s="1"/>
      <c r="E7" s="1"/>
      <c r="F7" s="2"/>
      <c r="G7" s="6">
        <v>4111</v>
      </c>
      <c r="H7" s="1" t="s">
        <v>116</v>
      </c>
      <c r="I7" s="16">
        <v>0</v>
      </c>
      <c r="J7" s="16">
        <f t="shared" si="0"/>
        <v>0</v>
      </c>
      <c r="K7" s="16">
        <f t="shared" si="1"/>
        <v>0</v>
      </c>
      <c r="L7" s="19">
        <f t="shared" si="2"/>
        <v>0</v>
      </c>
    </row>
    <row r="8" spans="1:12" ht="14.25">
      <c r="A8" s="7"/>
      <c r="B8" s="1" t="s">
        <v>5</v>
      </c>
      <c r="C8" s="1"/>
      <c r="D8" s="1">
        <v>0</v>
      </c>
      <c r="E8" s="1">
        <v>0</v>
      </c>
      <c r="F8" s="2">
        <v>0</v>
      </c>
      <c r="G8" s="6">
        <v>4215</v>
      </c>
      <c r="H8" s="1" t="s">
        <v>131</v>
      </c>
      <c r="I8" s="16">
        <v>150</v>
      </c>
      <c r="J8" s="16">
        <f t="shared" si="0"/>
        <v>37.5</v>
      </c>
      <c r="K8" s="16">
        <f t="shared" si="1"/>
        <v>75</v>
      </c>
      <c r="L8" s="19">
        <f t="shared" si="2"/>
        <v>112.5</v>
      </c>
    </row>
    <row r="9" spans="1:12" ht="14.25">
      <c r="A9" s="7"/>
      <c r="B9" s="1" t="s">
        <v>6</v>
      </c>
      <c r="C9" s="1">
        <v>3615.3</v>
      </c>
      <c r="D9" s="16">
        <v>0</v>
      </c>
      <c r="E9" s="16">
        <f>C9/2</f>
        <v>1807.65</v>
      </c>
      <c r="F9" s="19">
        <f>D9+E9</f>
        <v>1807.65</v>
      </c>
      <c r="G9" s="6">
        <v>4131</v>
      </c>
      <c r="H9" s="1" t="s">
        <v>37</v>
      </c>
      <c r="I9" s="16"/>
      <c r="J9" s="16">
        <f t="shared" si="0"/>
        <v>0</v>
      </c>
      <c r="K9" s="16">
        <f t="shared" si="1"/>
        <v>0</v>
      </c>
      <c r="L9" s="19">
        <f t="shared" si="2"/>
        <v>0</v>
      </c>
    </row>
    <row r="10" spans="1:12" ht="14.25">
      <c r="A10" s="7"/>
      <c r="B10" s="1" t="s">
        <v>7</v>
      </c>
      <c r="C10" s="1"/>
      <c r="D10" s="16"/>
      <c r="E10" s="16"/>
      <c r="F10" s="19"/>
      <c r="G10" s="6">
        <v>4131</v>
      </c>
      <c r="H10" s="1" t="s">
        <v>36</v>
      </c>
      <c r="I10" s="16"/>
      <c r="J10" s="16">
        <f t="shared" si="0"/>
        <v>0</v>
      </c>
      <c r="K10" s="16">
        <f t="shared" si="1"/>
        <v>0</v>
      </c>
      <c r="L10" s="19">
        <f t="shared" si="2"/>
        <v>0</v>
      </c>
    </row>
    <row r="11" spans="1:12" ht="14.25">
      <c r="A11" s="7"/>
      <c r="B11" s="1" t="s">
        <v>8</v>
      </c>
      <c r="C11" s="16">
        <v>40361.8</v>
      </c>
      <c r="D11" s="16">
        <f aca="true" t="shared" si="3" ref="D11:D18">C11/4</f>
        <v>10090.45</v>
      </c>
      <c r="E11" s="16">
        <f aca="true" t="shared" si="4" ref="E11:E18">C11/2</f>
        <v>20180.9</v>
      </c>
      <c r="F11" s="19">
        <f>C11/4*3</f>
        <v>30271.350000000002</v>
      </c>
      <c r="G11" s="6">
        <v>4131</v>
      </c>
      <c r="H11" s="1" t="s">
        <v>25</v>
      </c>
      <c r="I11" s="16"/>
      <c r="J11" s="16">
        <f t="shared" si="0"/>
        <v>0</v>
      </c>
      <c r="K11" s="16">
        <f t="shared" si="1"/>
        <v>0</v>
      </c>
      <c r="L11" s="19">
        <f t="shared" si="2"/>
        <v>0</v>
      </c>
    </row>
    <row r="12" spans="1:12" ht="14.25">
      <c r="A12" s="7"/>
      <c r="B12" s="1" t="s">
        <v>6</v>
      </c>
      <c r="C12" s="16"/>
      <c r="D12" s="16">
        <f t="shared" si="3"/>
        <v>0</v>
      </c>
      <c r="E12" s="16">
        <f t="shared" si="4"/>
        <v>0</v>
      </c>
      <c r="F12" s="19">
        <f>C12/4*3</f>
        <v>0</v>
      </c>
      <c r="G12" s="6">
        <v>4216</v>
      </c>
      <c r="H12" s="1" t="s">
        <v>101</v>
      </c>
      <c r="I12" s="16"/>
      <c r="J12" s="16">
        <f t="shared" si="0"/>
        <v>0</v>
      </c>
      <c r="K12" s="16">
        <f t="shared" si="1"/>
        <v>0</v>
      </c>
      <c r="L12" s="19">
        <f t="shared" si="2"/>
        <v>0</v>
      </c>
    </row>
    <row r="13" spans="1:12" ht="14.25">
      <c r="A13" s="7"/>
      <c r="B13" s="1" t="s">
        <v>9</v>
      </c>
      <c r="C13" s="16">
        <v>7000</v>
      </c>
      <c r="D13" s="16">
        <f t="shared" si="3"/>
        <v>1750</v>
      </c>
      <c r="E13" s="16">
        <f t="shared" si="4"/>
        <v>3500</v>
      </c>
      <c r="F13" s="19">
        <f>C13/4*3</f>
        <v>5250</v>
      </c>
      <c r="G13" s="6">
        <v>4212</v>
      </c>
      <c r="H13" s="1" t="s">
        <v>71</v>
      </c>
      <c r="I13" s="16">
        <v>10064</v>
      </c>
      <c r="J13" s="16">
        <f t="shared" si="0"/>
        <v>2516</v>
      </c>
      <c r="K13" s="16">
        <f t="shared" si="1"/>
        <v>5032</v>
      </c>
      <c r="L13" s="19">
        <f t="shared" si="2"/>
        <v>7548</v>
      </c>
    </row>
    <row r="14" spans="1:12" ht="14.25">
      <c r="A14" s="7">
        <v>2</v>
      </c>
      <c r="B14" s="1" t="s">
        <v>10</v>
      </c>
      <c r="C14" s="16">
        <v>6901.3</v>
      </c>
      <c r="D14" s="16">
        <f t="shared" si="3"/>
        <v>1725.325</v>
      </c>
      <c r="E14" s="1">
        <f t="shared" si="4"/>
        <v>3450.65</v>
      </c>
      <c r="F14" s="19">
        <f>D14+E14</f>
        <v>5175.975</v>
      </c>
      <c r="G14" s="6">
        <v>4213</v>
      </c>
      <c r="H14" s="1" t="s">
        <v>72</v>
      </c>
      <c r="I14" s="16">
        <f>45643-34428</f>
        <v>11215</v>
      </c>
      <c r="J14" s="16">
        <f t="shared" si="0"/>
        <v>2803.75</v>
      </c>
      <c r="K14" s="16">
        <f t="shared" si="1"/>
        <v>5607.5</v>
      </c>
      <c r="L14" s="19">
        <f t="shared" si="2"/>
        <v>8411.25</v>
      </c>
    </row>
    <row r="15" spans="1:12" ht="14.25">
      <c r="A15" s="7"/>
      <c r="B15" s="1" t="s">
        <v>11</v>
      </c>
      <c r="C15" s="1"/>
      <c r="D15" s="16">
        <f t="shared" si="3"/>
        <v>0</v>
      </c>
      <c r="E15" s="1">
        <f t="shared" si="4"/>
        <v>0</v>
      </c>
      <c r="F15" s="19">
        <f>D15+E15</f>
        <v>0</v>
      </c>
      <c r="G15" s="6">
        <v>4214</v>
      </c>
      <c r="H15" s="1" t="s">
        <v>73</v>
      </c>
      <c r="I15" s="16">
        <v>760</v>
      </c>
      <c r="J15" s="16">
        <f t="shared" si="0"/>
        <v>190</v>
      </c>
      <c r="K15" s="16">
        <f t="shared" si="1"/>
        <v>380</v>
      </c>
      <c r="L15" s="19">
        <f t="shared" si="2"/>
        <v>570</v>
      </c>
    </row>
    <row r="16" spans="1:12" ht="14.25">
      <c r="A16" s="7"/>
      <c r="B16" s="1" t="s">
        <v>12</v>
      </c>
      <c r="C16" s="16">
        <v>2650.8</v>
      </c>
      <c r="D16" s="16">
        <f t="shared" si="3"/>
        <v>662.7</v>
      </c>
      <c r="E16" s="1">
        <f t="shared" si="4"/>
        <v>1325.4</v>
      </c>
      <c r="F16" s="19">
        <f>D16+E16</f>
        <v>1988.1000000000001</v>
      </c>
      <c r="G16" s="6">
        <v>4221</v>
      </c>
      <c r="H16" s="1" t="s">
        <v>74</v>
      </c>
      <c r="I16" s="16">
        <v>400</v>
      </c>
      <c r="J16" s="16">
        <f t="shared" si="0"/>
        <v>100</v>
      </c>
      <c r="K16" s="16">
        <f t="shared" si="1"/>
        <v>200</v>
      </c>
      <c r="L16" s="19">
        <f t="shared" si="2"/>
        <v>300</v>
      </c>
    </row>
    <row r="17" spans="1:12" ht="14.25">
      <c r="A17" s="7">
        <v>3</v>
      </c>
      <c r="B17" s="1" t="s">
        <v>13</v>
      </c>
      <c r="C17" s="1">
        <v>5500</v>
      </c>
      <c r="D17" s="16">
        <f t="shared" si="3"/>
        <v>1375</v>
      </c>
      <c r="E17" s="1">
        <f t="shared" si="4"/>
        <v>2750</v>
      </c>
      <c r="F17" s="19">
        <f>D17+E17</f>
        <v>4125</v>
      </c>
      <c r="G17" s="6">
        <v>4237</v>
      </c>
      <c r="H17" s="1" t="s">
        <v>130</v>
      </c>
      <c r="I17" s="16">
        <v>500</v>
      </c>
      <c r="J17" s="16">
        <f t="shared" si="0"/>
        <v>125</v>
      </c>
      <c r="K17" s="16">
        <f t="shared" si="1"/>
        <v>250</v>
      </c>
      <c r="L17" s="19">
        <f t="shared" si="2"/>
        <v>375</v>
      </c>
    </row>
    <row r="18" spans="1:12" ht="14.25">
      <c r="A18" s="7">
        <v>4</v>
      </c>
      <c r="B18" s="1" t="s">
        <v>14</v>
      </c>
      <c r="C18" s="16">
        <v>3000</v>
      </c>
      <c r="D18" s="16">
        <f t="shared" si="3"/>
        <v>750</v>
      </c>
      <c r="E18" s="16">
        <f t="shared" si="4"/>
        <v>1500</v>
      </c>
      <c r="F18" s="19">
        <f>D18+E18</f>
        <v>2250</v>
      </c>
      <c r="G18" s="6">
        <v>4232</v>
      </c>
      <c r="H18" s="1" t="s">
        <v>75</v>
      </c>
      <c r="I18" s="16">
        <v>400</v>
      </c>
      <c r="J18" s="16">
        <f t="shared" si="0"/>
        <v>100</v>
      </c>
      <c r="K18" s="16">
        <f t="shared" si="1"/>
        <v>200</v>
      </c>
      <c r="L18" s="19">
        <f t="shared" si="2"/>
        <v>300</v>
      </c>
    </row>
    <row r="19" spans="1:12" ht="14.25">
      <c r="A19" s="7"/>
      <c r="B19" s="1" t="s">
        <v>15</v>
      </c>
      <c r="C19" s="1"/>
      <c r="D19" s="1">
        <v>0</v>
      </c>
      <c r="E19" s="1">
        <v>0</v>
      </c>
      <c r="F19" s="2">
        <v>0</v>
      </c>
      <c r="G19" s="6">
        <v>4234</v>
      </c>
      <c r="H19" s="1" t="s">
        <v>76</v>
      </c>
      <c r="I19" s="16">
        <v>270</v>
      </c>
      <c r="J19" s="16">
        <f t="shared" si="0"/>
        <v>67.5</v>
      </c>
      <c r="K19" s="16">
        <f t="shared" si="1"/>
        <v>135</v>
      </c>
      <c r="L19" s="19">
        <f t="shared" si="2"/>
        <v>202.5</v>
      </c>
    </row>
    <row r="20" spans="1:12" ht="14.25">
      <c r="A20" s="7" t="s">
        <v>22</v>
      </c>
      <c r="B20" s="1" t="s">
        <v>16</v>
      </c>
      <c r="C20" s="16">
        <f>SUM(C21:C27)</f>
        <v>23853.3</v>
      </c>
      <c r="D20" s="16">
        <f>SUM(D21:D27)</f>
        <v>5963.325</v>
      </c>
      <c r="E20" s="16">
        <f>SUM(E21:E27)</f>
        <v>13926.65</v>
      </c>
      <c r="F20" s="16">
        <f>SUM(F21:F27)</f>
        <v>19889.975</v>
      </c>
      <c r="G20" s="6">
        <v>4235</v>
      </c>
      <c r="H20" s="1" t="s">
        <v>77</v>
      </c>
      <c r="I20" s="16">
        <v>0</v>
      </c>
      <c r="J20" s="16">
        <f t="shared" si="0"/>
        <v>0</v>
      </c>
      <c r="K20" s="16">
        <f t="shared" si="1"/>
        <v>0</v>
      </c>
      <c r="L20" s="19">
        <f t="shared" si="2"/>
        <v>0</v>
      </c>
    </row>
    <row r="21" spans="1:12" ht="14.25">
      <c r="A21" s="7"/>
      <c r="B21" s="1" t="s">
        <v>17</v>
      </c>
      <c r="C21" s="16">
        <v>19153.3</v>
      </c>
      <c r="D21" s="16">
        <f>C21/4</f>
        <v>4788.325</v>
      </c>
      <c r="E21" s="16">
        <f>C21/2+2000</f>
        <v>11576.65</v>
      </c>
      <c r="F21" s="19">
        <f>D21+E21</f>
        <v>16364.974999999999</v>
      </c>
      <c r="G21" s="6">
        <v>4239</v>
      </c>
      <c r="H21" s="10" t="s">
        <v>78</v>
      </c>
      <c r="I21" s="16">
        <v>213879.7</v>
      </c>
      <c r="J21" s="16">
        <f>I21/4+4905.6</f>
        <v>58375.525</v>
      </c>
      <c r="K21" s="16">
        <f>I21/2+4872.9</f>
        <v>111812.75</v>
      </c>
      <c r="L21" s="19">
        <f>I21/4*3+5032.6</f>
        <v>165442.37500000003</v>
      </c>
    </row>
    <row r="22" spans="1:12" ht="14.25">
      <c r="A22" s="7"/>
      <c r="B22" s="1" t="s">
        <v>18</v>
      </c>
      <c r="C22" s="16">
        <v>0</v>
      </c>
      <c r="D22" s="16">
        <f aca="true" t="shared" si="5" ref="D22:D27">C22/4</f>
        <v>0</v>
      </c>
      <c r="E22" s="16">
        <f aca="true" t="shared" si="6" ref="E22:E27">C22/2</f>
        <v>0</v>
      </c>
      <c r="F22" s="19">
        <f aca="true" t="shared" si="7" ref="F22:F27">D22+E22</f>
        <v>0</v>
      </c>
      <c r="G22" s="6">
        <v>4241</v>
      </c>
      <c r="H22" s="1" t="s">
        <v>79</v>
      </c>
      <c r="I22" s="16">
        <v>1400</v>
      </c>
      <c r="J22" s="16">
        <f t="shared" si="0"/>
        <v>350</v>
      </c>
      <c r="K22" s="16">
        <f t="shared" si="1"/>
        <v>700</v>
      </c>
      <c r="L22" s="19">
        <f t="shared" si="2"/>
        <v>1050</v>
      </c>
    </row>
    <row r="23" spans="1:12" ht="14.25">
      <c r="A23" s="7"/>
      <c r="B23" s="1" t="s">
        <v>19</v>
      </c>
      <c r="C23" s="16">
        <v>0</v>
      </c>
      <c r="D23" s="16">
        <f t="shared" si="5"/>
        <v>0</v>
      </c>
      <c r="E23" s="16">
        <f t="shared" si="6"/>
        <v>0</v>
      </c>
      <c r="F23" s="19">
        <f t="shared" si="7"/>
        <v>0</v>
      </c>
      <c r="G23" s="6">
        <v>4251</v>
      </c>
      <c r="H23" s="1" t="s">
        <v>80</v>
      </c>
      <c r="I23" s="16">
        <f>400+34428</f>
        <v>34828</v>
      </c>
      <c r="J23" s="16">
        <f t="shared" si="0"/>
        <v>8707</v>
      </c>
      <c r="K23" s="16">
        <f t="shared" si="1"/>
        <v>17414</v>
      </c>
      <c r="L23" s="19">
        <f t="shared" si="2"/>
        <v>26121</v>
      </c>
    </row>
    <row r="24" spans="1:12" ht="14.25">
      <c r="A24" s="7"/>
      <c r="B24" s="1" t="s">
        <v>18</v>
      </c>
      <c r="C24" s="1"/>
      <c r="D24" s="16">
        <f t="shared" si="5"/>
        <v>0</v>
      </c>
      <c r="E24" s="16">
        <f t="shared" si="6"/>
        <v>0</v>
      </c>
      <c r="F24" s="19">
        <f t="shared" si="7"/>
        <v>0</v>
      </c>
      <c r="G24" s="6">
        <v>4252</v>
      </c>
      <c r="H24" s="1" t="s">
        <v>81</v>
      </c>
      <c r="I24" s="16">
        <v>350</v>
      </c>
      <c r="J24" s="16">
        <f t="shared" si="0"/>
        <v>87.5</v>
      </c>
      <c r="K24" s="16">
        <f t="shared" si="1"/>
        <v>175</v>
      </c>
      <c r="L24" s="19">
        <f t="shared" si="2"/>
        <v>262.5</v>
      </c>
    </row>
    <row r="25" spans="1:12" ht="14.25">
      <c r="A25" s="7"/>
      <c r="B25" s="1" t="s">
        <v>123</v>
      </c>
      <c r="C25" s="16">
        <v>700</v>
      </c>
      <c r="D25" s="16">
        <f t="shared" si="5"/>
        <v>175</v>
      </c>
      <c r="E25" s="16">
        <f t="shared" si="6"/>
        <v>350</v>
      </c>
      <c r="F25" s="19">
        <f t="shared" si="7"/>
        <v>525</v>
      </c>
      <c r="G25" s="6">
        <v>4261</v>
      </c>
      <c r="H25" s="1" t="s">
        <v>82</v>
      </c>
      <c r="I25" s="16">
        <v>990</v>
      </c>
      <c r="J25" s="16">
        <f t="shared" si="0"/>
        <v>247.5</v>
      </c>
      <c r="K25" s="16">
        <f t="shared" si="1"/>
        <v>495</v>
      </c>
      <c r="L25" s="19">
        <f t="shared" si="2"/>
        <v>742.5</v>
      </c>
    </row>
    <row r="26" spans="1:12" ht="14.25">
      <c r="A26" s="7"/>
      <c r="B26" s="1" t="s">
        <v>20</v>
      </c>
      <c r="C26" s="16">
        <v>0</v>
      </c>
      <c r="D26" s="16">
        <f t="shared" si="5"/>
        <v>0</v>
      </c>
      <c r="E26" s="16">
        <f t="shared" si="6"/>
        <v>0</v>
      </c>
      <c r="F26" s="19">
        <f t="shared" si="7"/>
        <v>0</v>
      </c>
      <c r="G26" s="6">
        <v>4264</v>
      </c>
      <c r="H26" s="1" t="s">
        <v>83</v>
      </c>
      <c r="I26" s="16">
        <v>2361</v>
      </c>
      <c r="J26" s="16">
        <f t="shared" si="0"/>
        <v>590.25</v>
      </c>
      <c r="K26" s="16">
        <f t="shared" si="1"/>
        <v>1180.5</v>
      </c>
      <c r="L26" s="19">
        <f t="shared" si="2"/>
        <v>1770.75</v>
      </c>
    </row>
    <row r="27" spans="1:12" ht="14.25">
      <c r="A27" s="7"/>
      <c r="B27" s="1" t="s">
        <v>124</v>
      </c>
      <c r="C27" s="1">
        <v>4000</v>
      </c>
      <c r="D27" s="16">
        <f t="shared" si="5"/>
        <v>1000</v>
      </c>
      <c r="E27" s="16">
        <f t="shared" si="6"/>
        <v>2000</v>
      </c>
      <c r="F27" s="19">
        <f t="shared" si="7"/>
        <v>3000</v>
      </c>
      <c r="G27" s="6">
        <v>4267</v>
      </c>
      <c r="H27" s="1" t="s">
        <v>84</v>
      </c>
      <c r="I27" s="16">
        <v>200</v>
      </c>
      <c r="J27" s="16">
        <f t="shared" si="0"/>
        <v>50</v>
      </c>
      <c r="K27" s="16">
        <f t="shared" si="1"/>
        <v>100</v>
      </c>
      <c r="L27" s="19">
        <f t="shared" si="2"/>
        <v>150</v>
      </c>
    </row>
    <row r="28" spans="1:12" ht="14.25">
      <c r="A28" s="7" t="s">
        <v>21</v>
      </c>
      <c r="B28" s="1" t="s">
        <v>24</v>
      </c>
      <c r="C28" s="16">
        <v>265943.4</v>
      </c>
      <c r="D28" s="16">
        <f aca="true" t="shared" si="8" ref="D28:D34">C28/4</f>
        <v>66485.85</v>
      </c>
      <c r="E28" s="16">
        <f aca="true" t="shared" si="9" ref="E28:E34">C28/2</f>
        <v>132971.7</v>
      </c>
      <c r="F28" s="19">
        <f aca="true" t="shared" si="10" ref="F28:F34">C28/4*3</f>
        <v>199457.55000000002</v>
      </c>
      <c r="G28" s="6">
        <v>4269</v>
      </c>
      <c r="H28" s="1" t="s">
        <v>66</v>
      </c>
      <c r="I28" s="16">
        <v>1630</v>
      </c>
      <c r="J28" s="16">
        <f t="shared" si="0"/>
        <v>407.5</v>
      </c>
      <c r="K28" s="16">
        <f t="shared" si="1"/>
        <v>815</v>
      </c>
      <c r="L28" s="19">
        <f t="shared" si="2"/>
        <v>1222.5</v>
      </c>
    </row>
    <row r="29" spans="1:12" ht="14.25">
      <c r="A29" s="7"/>
      <c r="B29" s="1" t="s">
        <v>100</v>
      </c>
      <c r="C29" s="1">
        <v>9602.5</v>
      </c>
      <c r="D29" s="16">
        <f t="shared" si="8"/>
        <v>2400.625</v>
      </c>
      <c r="E29" s="16">
        <f t="shared" si="9"/>
        <v>4801.25</v>
      </c>
      <c r="F29" s="19">
        <f t="shared" si="10"/>
        <v>7201.875</v>
      </c>
      <c r="G29" s="6">
        <v>4729</v>
      </c>
      <c r="H29" s="1" t="s">
        <v>89</v>
      </c>
      <c r="I29" s="16">
        <v>0</v>
      </c>
      <c r="J29" s="16">
        <f t="shared" si="0"/>
        <v>0</v>
      </c>
      <c r="K29" s="16">
        <f t="shared" si="1"/>
        <v>0</v>
      </c>
      <c r="L29" s="19">
        <f t="shared" si="2"/>
        <v>0</v>
      </c>
    </row>
    <row r="30" spans="1:12" ht="14.25">
      <c r="A30" s="7"/>
      <c r="B30" s="1" t="s">
        <v>15</v>
      </c>
      <c r="C30" s="1"/>
      <c r="D30" s="16">
        <f t="shared" si="8"/>
        <v>0</v>
      </c>
      <c r="E30" s="16">
        <f t="shared" si="9"/>
        <v>0</v>
      </c>
      <c r="F30" s="19">
        <f t="shared" si="10"/>
        <v>0</v>
      </c>
      <c r="G30" s="6">
        <v>4729</v>
      </c>
      <c r="H30" s="1" t="s">
        <v>85</v>
      </c>
      <c r="I30" s="16">
        <v>600</v>
      </c>
      <c r="J30" s="16">
        <f t="shared" si="0"/>
        <v>150</v>
      </c>
      <c r="K30" s="16">
        <f t="shared" si="1"/>
        <v>300</v>
      </c>
      <c r="L30" s="19">
        <f t="shared" si="2"/>
        <v>450</v>
      </c>
    </row>
    <row r="31" spans="1:12" ht="14.25">
      <c r="A31" s="7"/>
      <c r="B31" s="1" t="s">
        <v>25</v>
      </c>
      <c r="C31" s="16">
        <v>3512.6</v>
      </c>
      <c r="D31" s="16">
        <f t="shared" si="8"/>
        <v>878.15</v>
      </c>
      <c r="E31" s="16">
        <f t="shared" si="9"/>
        <v>1756.3</v>
      </c>
      <c r="F31" s="19">
        <f t="shared" si="10"/>
        <v>2634.45</v>
      </c>
      <c r="G31" s="6">
        <v>4729</v>
      </c>
      <c r="H31" s="1" t="s">
        <v>98</v>
      </c>
      <c r="I31" s="16">
        <v>0</v>
      </c>
      <c r="J31" s="16">
        <f t="shared" si="0"/>
        <v>0</v>
      </c>
      <c r="K31" s="16">
        <f t="shared" si="1"/>
        <v>0</v>
      </c>
      <c r="L31" s="19">
        <f t="shared" si="2"/>
        <v>0</v>
      </c>
    </row>
    <row r="32" spans="1:12" ht="14.25">
      <c r="A32" s="7" t="s">
        <v>26</v>
      </c>
      <c r="B32" s="1" t="s">
        <v>125</v>
      </c>
      <c r="C32" s="1">
        <f>C33+C34</f>
        <v>23514</v>
      </c>
      <c r="D32" s="16">
        <f t="shared" si="8"/>
        <v>5878.5</v>
      </c>
      <c r="E32" s="16">
        <f t="shared" si="9"/>
        <v>11757</v>
      </c>
      <c r="F32" s="19">
        <f t="shared" si="10"/>
        <v>17635.5</v>
      </c>
      <c r="G32" s="6">
        <v>4822</v>
      </c>
      <c r="H32" s="1" t="s">
        <v>86</v>
      </c>
      <c r="I32" s="16">
        <v>0</v>
      </c>
      <c r="J32" s="16">
        <f t="shared" si="0"/>
        <v>0</v>
      </c>
      <c r="K32" s="16">
        <f t="shared" si="1"/>
        <v>0</v>
      </c>
      <c r="L32" s="19">
        <f t="shared" si="2"/>
        <v>0</v>
      </c>
    </row>
    <row r="33" spans="1:12" ht="14.25">
      <c r="A33" s="7"/>
      <c r="B33" s="1" t="s">
        <v>126</v>
      </c>
      <c r="C33" s="16">
        <v>11000</v>
      </c>
      <c r="D33" s="16">
        <f t="shared" si="8"/>
        <v>2750</v>
      </c>
      <c r="E33" s="16">
        <f t="shared" si="9"/>
        <v>5500</v>
      </c>
      <c r="F33" s="19">
        <f t="shared" si="10"/>
        <v>8250</v>
      </c>
      <c r="G33" s="6">
        <v>4823</v>
      </c>
      <c r="H33" s="10" t="s">
        <v>87</v>
      </c>
      <c r="I33" s="16">
        <v>300</v>
      </c>
      <c r="J33" s="16">
        <f t="shared" si="0"/>
        <v>75</v>
      </c>
      <c r="K33" s="16">
        <f t="shared" si="1"/>
        <v>150</v>
      </c>
      <c r="L33" s="19">
        <f t="shared" si="2"/>
        <v>225</v>
      </c>
    </row>
    <row r="34" spans="1:12" ht="14.25">
      <c r="A34" s="7"/>
      <c r="B34" s="1" t="s">
        <v>127</v>
      </c>
      <c r="C34" s="1">
        <v>12514</v>
      </c>
      <c r="D34" s="16">
        <f t="shared" si="8"/>
        <v>3128.5</v>
      </c>
      <c r="E34" s="16">
        <f t="shared" si="9"/>
        <v>6257</v>
      </c>
      <c r="F34" s="19">
        <f t="shared" si="10"/>
        <v>9385.5</v>
      </c>
      <c r="G34" s="6">
        <v>4891</v>
      </c>
      <c r="H34" s="1" t="s">
        <v>88</v>
      </c>
      <c r="I34" s="16">
        <f>26268.5-500</f>
        <v>25768.5</v>
      </c>
      <c r="J34" s="16">
        <f t="shared" si="0"/>
        <v>6442.125</v>
      </c>
      <c r="K34" s="16">
        <f>I34/2+2000</f>
        <v>14884.25</v>
      </c>
      <c r="L34" s="19">
        <f t="shared" si="2"/>
        <v>19326.375</v>
      </c>
    </row>
    <row r="35" spans="1:12" ht="14.25">
      <c r="A35" s="7"/>
      <c r="B35" s="1" t="s">
        <v>129</v>
      </c>
      <c r="C35" s="16">
        <v>200</v>
      </c>
      <c r="D35" s="16">
        <v>200</v>
      </c>
      <c r="E35" s="16">
        <v>200</v>
      </c>
      <c r="F35" s="16">
        <v>200</v>
      </c>
      <c r="G35" s="6">
        <v>4819</v>
      </c>
      <c r="H35" s="1" t="s">
        <v>102</v>
      </c>
      <c r="I35" s="16"/>
      <c r="J35" s="16">
        <f>I35/4</f>
        <v>0</v>
      </c>
      <c r="K35" s="16">
        <f>I35/2</f>
        <v>0</v>
      </c>
      <c r="L35" s="19">
        <f>I35/4*3</f>
        <v>0</v>
      </c>
    </row>
    <row r="36" spans="1:12" ht="14.25">
      <c r="A36" s="7"/>
      <c r="B36" s="1"/>
      <c r="C36" s="1"/>
      <c r="D36" s="1">
        <v>0</v>
      </c>
      <c r="E36" s="1">
        <v>0</v>
      </c>
      <c r="F36" s="2">
        <v>0</v>
      </c>
      <c r="G36" s="6">
        <v>4729</v>
      </c>
      <c r="H36" s="1" t="s">
        <v>90</v>
      </c>
      <c r="I36" s="16">
        <v>0</v>
      </c>
      <c r="J36" s="16">
        <f>I36/4</f>
        <v>0</v>
      </c>
      <c r="K36" s="16">
        <f>I36/2</f>
        <v>0</v>
      </c>
      <c r="L36" s="19">
        <f>I36/4*3</f>
        <v>0</v>
      </c>
    </row>
    <row r="37" spans="1:12" ht="15" thickBot="1">
      <c r="A37" s="25" t="s">
        <v>27</v>
      </c>
      <c r="B37" s="26"/>
      <c r="C37" s="18">
        <f>C31+C28+C20+C5+C18+C29+C17+C32+C35</f>
        <v>395655</v>
      </c>
      <c r="D37" s="18">
        <f>D31+D28+D20+D5+D18+D29+D17+D32+D35</f>
        <v>98909.925</v>
      </c>
      <c r="E37" s="18">
        <f>E31+E28+E20+E5+E18+E29+E17+E32+E35</f>
        <v>201427.5</v>
      </c>
      <c r="F37" s="18">
        <f>F31+F28+F20+F5+F18+F29+F17+F32+F35</f>
        <v>300137.42500000005</v>
      </c>
      <c r="G37" s="27" t="s">
        <v>34</v>
      </c>
      <c r="H37" s="28"/>
      <c r="I37" s="18">
        <f>SUM(I5:I36)</f>
        <v>402200.9</v>
      </c>
      <c r="J37" s="18">
        <f>SUM(J5:J36)</f>
        <v>105455.82500000001</v>
      </c>
      <c r="K37" s="18">
        <f>SUM(K5:K36)</f>
        <v>207973.35</v>
      </c>
      <c r="L37" s="18">
        <f>SUM(L5:L36)</f>
        <v>306683.275</v>
      </c>
    </row>
    <row r="38" spans="3:6" ht="14.25">
      <c r="C38" s="20"/>
      <c r="D38" s="20"/>
      <c r="E38" s="20"/>
      <c r="F38" s="20"/>
    </row>
    <row r="39" spans="3:8" ht="14.25">
      <c r="C39" s="35" t="s">
        <v>69</v>
      </c>
      <c r="D39" s="35"/>
      <c r="E39" s="35"/>
      <c r="F39" s="35"/>
      <c r="G39" s="35"/>
      <c r="H39" s="35"/>
    </row>
    <row r="40" spans="2:12" ht="14.25">
      <c r="B40" s="20"/>
      <c r="C40" s="20"/>
      <c r="F40" s="20"/>
      <c r="J40" s="20"/>
      <c r="K40" s="20"/>
      <c r="L40" s="20"/>
    </row>
    <row r="41" spans="3:8" ht="14.25">
      <c r="C41" s="36"/>
      <c r="D41" s="36"/>
      <c r="E41" s="36"/>
      <c r="F41" s="36"/>
      <c r="G41" s="36"/>
      <c r="H41" s="36"/>
    </row>
  </sheetData>
  <sheetProtection/>
  <mergeCells count="4">
    <mergeCell ref="C39:H39"/>
    <mergeCell ref="C41:H41"/>
    <mergeCell ref="A2:L2"/>
    <mergeCell ref="A1:L1"/>
  </mergeCells>
  <printOptions/>
  <pageMargins left="0.17" right="0.16" top="0.27" bottom="0.25" header="0.17" footer="0.16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1" sqref="J11"/>
    </sheetView>
  </sheetViews>
  <sheetFormatPr defaultColWidth="8.796875" defaultRowHeight="14.25"/>
  <cols>
    <col min="1" max="1" width="3.59765625" style="0" customWidth="1"/>
    <col min="2" max="2" width="26.5" style="0" customWidth="1"/>
    <col min="3" max="5" width="8.09765625" style="0" bestFit="1" customWidth="1"/>
    <col min="7" max="7" width="7.3984375" style="0" customWidth="1"/>
    <col min="8" max="8" width="20.19921875" style="0" customWidth="1"/>
    <col min="9" max="9" width="8.19921875" style="0" bestFit="1" customWidth="1"/>
    <col min="10" max="10" width="8.09765625" style="0" bestFit="1" customWidth="1"/>
    <col min="11" max="11" width="8.19921875" style="0" bestFit="1" customWidth="1"/>
    <col min="12" max="12" width="7.3984375" style="0" bestFit="1" customWidth="1"/>
  </cols>
  <sheetData>
    <row r="1" spans="1:12" ht="14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thickBot="1">
      <c r="A2" s="40" t="s">
        <v>132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4.25">
      <c r="A3" s="42" t="s">
        <v>0</v>
      </c>
      <c r="B3" s="44" t="s">
        <v>1</v>
      </c>
      <c r="C3" s="44" t="s">
        <v>28</v>
      </c>
      <c r="D3" s="44"/>
      <c r="E3" s="44"/>
      <c r="F3" s="46"/>
      <c r="G3" s="47" t="s">
        <v>33</v>
      </c>
      <c r="H3" s="44"/>
      <c r="I3" s="44" t="s">
        <v>28</v>
      </c>
      <c r="J3" s="44"/>
      <c r="K3" s="44"/>
      <c r="L3" s="49"/>
    </row>
    <row r="4" spans="1:12" ht="14.25">
      <c r="A4" s="43"/>
      <c r="B4" s="45"/>
      <c r="C4" s="8" t="s">
        <v>29</v>
      </c>
      <c r="D4" s="8" t="s">
        <v>30</v>
      </c>
      <c r="E4" s="8" t="s">
        <v>31</v>
      </c>
      <c r="F4" s="11" t="s">
        <v>32</v>
      </c>
      <c r="G4" s="48"/>
      <c r="H4" s="45"/>
      <c r="I4" s="8" t="s">
        <v>29</v>
      </c>
      <c r="J4" s="8" t="s">
        <v>30</v>
      </c>
      <c r="K4" s="8" t="s">
        <v>31</v>
      </c>
      <c r="L4" s="9" t="s">
        <v>32</v>
      </c>
    </row>
    <row r="5" spans="1:12" ht="17.25" customHeight="1">
      <c r="A5" s="7">
        <v>1</v>
      </c>
      <c r="B5" s="1" t="s">
        <v>64</v>
      </c>
      <c r="C5" s="16">
        <v>12011.9</v>
      </c>
      <c r="D5" s="16">
        <v>4511.9</v>
      </c>
      <c r="E5" s="16">
        <v>11761.9</v>
      </c>
      <c r="F5" s="17">
        <v>12011.9</v>
      </c>
      <c r="G5" s="21"/>
      <c r="H5" s="16"/>
      <c r="I5" s="16"/>
      <c r="J5" s="16"/>
      <c r="K5" s="16"/>
      <c r="L5" s="17"/>
    </row>
    <row r="6" spans="1:12" ht="17.25" customHeight="1">
      <c r="A6" s="7">
        <v>2</v>
      </c>
      <c r="B6" s="1" t="s">
        <v>67</v>
      </c>
      <c r="C6" s="16">
        <v>1058.1</v>
      </c>
      <c r="D6" s="16">
        <v>1058.1</v>
      </c>
      <c r="E6" s="16">
        <v>1058.1</v>
      </c>
      <c r="F6" s="16">
        <v>1058.1</v>
      </c>
      <c r="G6" s="13">
        <v>5113</v>
      </c>
      <c r="H6" s="1" t="s">
        <v>99</v>
      </c>
      <c r="I6" s="16"/>
      <c r="J6" s="16"/>
      <c r="K6" s="16"/>
      <c r="L6" s="19"/>
    </row>
    <row r="7" spans="1:12" ht="17.25" customHeight="1">
      <c r="A7" s="7"/>
      <c r="B7" s="1"/>
      <c r="C7" s="1"/>
      <c r="D7" s="1"/>
      <c r="E7" s="1"/>
      <c r="F7" s="12"/>
      <c r="G7" s="13">
        <v>5113</v>
      </c>
      <c r="H7" s="24" t="s">
        <v>92</v>
      </c>
      <c r="I7" s="16">
        <v>0</v>
      </c>
      <c r="J7" s="16">
        <v>0</v>
      </c>
      <c r="K7" s="16">
        <v>0</v>
      </c>
      <c r="L7" s="19">
        <v>0</v>
      </c>
    </row>
    <row r="8" spans="1:12" ht="17.25" customHeight="1">
      <c r="A8" s="7"/>
      <c r="B8" s="1"/>
      <c r="C8" s="1"/>
      <c r="D8" s="1"/>
      <c r="E8" s="1"/>
      <c r="F8" s="12"/>
      <c r="G8" s="13">
        <v>5122</v>
      </c>
      <c r="H8" s="1" t="s">
        <v>93</v>
      </c>
      <c r="I8" s="16">
        <v>1000</v>
      </c>
      <c r="J8" s="16">
        <v>500</v>
      </c>
      <c r="K8" s="16">
        <v>750</v>
      </c>
      <c r="L8" s="19">
        <v>1000</v>
      </c>
    </row>
    <row r="9" spans="1:12" ht="17.25" customHeight="1">
      <c r="A9" s="7"/>
      <c r="B9" s="1"/>
      <c r="C9" s="1"/>
      <c r="D9" s="1"/>
      <c r="E9" s="1"/>
      <c r="F9" s="12"/>
      <c r="G9" s="13">
        <v>5133</v>
      </c>
      <c r="H9" s="1" t="s">
        <v>91</v>
      </c>
      <c r="I9" s="16"/>
      <c r="J9" s="16"/>
      <c r="K9" s="16"/>
      <c r="L9" s="19"/>
    </row>
    <row r="10" spans="1:12" ht="17.25" customHeight="1">
      <c r="A10" s="7"/>
      <c r="B10" s="1"/>
      <c r="C10" s="1"/>
      <c r="D10" s="1"/>
      <c r="E10" s="1"/>
      <c r="F10" s="12"/>
      <c r="G10" s="13">
        <v>5121</v>
      </c>
      <c r="H10" s="1" t="s">
        <v>94</v>
      </c>
      <c r="I10" s="16">
        <v>7000</v>
      </c>
      <c r="J10" s="16">
        <v>0</v>
      </c>
      <c r="K10" s="16">
        <v>7000</v>
      </c>
      <c r="L10" s="16">
        <v>7000</v>
      </c>
    </row>
    <row r="11" spans="1:12" ht="17.25" customHeight="1">
      <c r="A11" s="3"/>
      <c r="B11" s="1"/>
      <c r="C11" s="1"/>
      <c r="D11" s="1"/>
      <c r="E11" s="1"/>
      <c r="F11" s="12"/>
      <c r="G11" s="13">
        <v>5113</v>
      </c>
      <c r="H11" s="1" t="s">
        <v>95</v>
      </c>
      <c r="I11" s="16">
        <v>0</v>
      </c>
      <c r="J11" s="16">
        <v>0</v>
      </c>
      <c r="K11" s="16">
        <v>0</v>
      </c>
      <c r="L11" s="16">
        <v>0</v>
      </c>
    </row>
    <row r="12" spans="1:12" ht="17.25" customHeight="1">
      <c r="A12" s="3"/>
      <c r="B12" s="1"/>
      <c r="C12" s="1"/>
      <c r="D12" s="1"/>
      <c r="E12" s="1"/>
      <c r="F12" s="12"/>
      <c r="G12" s="13">
        <v>5129</v>
      </c>
      <c r="H12" s="1" t="s">
        <v>133</v>
      </c>
      <c r="I12" s="16">
        <v>1670</v>
      </c>
      <c r="J12" s="16">
        <v>1670</v>
      </c>
      <c r="K12" s="16">
        <v>1670</v>
      </c>
      <c r="L12" s="19">
        <v>1670</v>
      </c>
    </row>
    <row r="13" spans="1:12" ht="17.25" customHeight="1">
      <c r="A13" s="3"/>
      <c r="B13" s="1"/>
      <c r="C13" s="1"/>
      <c r="D13" s="1"/>
      <c r="E13" s="1"/>
      <c r="F13" s="12"/>
      <c r="G13" s="13">
        <v>5129</v>
      </c>
      <c r="H13" s="1" t="s">
        <v>133</v>
      </c>
      <c r="I13" s="16">
        <v>3400</v>
      </c>
      <c r="J13" s="16">
        <v>3400</v>
      </c>
      <c r="K13" s="16">
        <v>3400</v>
      </c>
      <c r="L13" s="19">
        <v>3400</v>
      </c>
    </row>
    <row r="14" spans="1:12" ht="17.25" customHeight="1">
      <c r="A14" s="3"/>
      <c r="B14" s="1"/>
      <c r="C14" s="1"/>
      <c r="D14" s="1"/>
      <c r="E14" s="1"/>
      <c r="F14" s="12"/>
      <c r="G14" s="13"/>
      <c r="H14" s="1"/>
      <c r="I14" s="16"/>
      <c r="J14" s="16"/>
      <c r="K14" s="16"/>
      <c r="L14" s="19"/>
    </row>
    <row r="15" spans="1:12" ht="17.25" customHeight="1" thickBot="1">
      <c r="A15" s="4"/>
      <c r="B15" s="5" t="s">
        <v>68</v>
      </c>
      <c r="C15" s="18">
        <f>SUM(C5:C14)</f>
        <v>13070</v>
      </c>
      <c r="D15" s="18">
        <f>SUM(D5:D14)</f>
        <v>5570</v>
      </c>
      <c r="E15" s="18">
        <f>SUM(E5:E14)</f>
        <v>12820</v>
      </c>
      <c r="F15" s="18">
        <f>SUM(F5:F14)</f>
        <v>13070</v>
      </c>
      <c r="G15" s="15"/>
      <c r="H15" s="5" t="s">
        <v>68</v>
      </c>
      <c r="I15" s="18">
        <f>SUM(I6:I14)</f>
        <v>13070</v>
      </c>
      <c r="J15" s="18">
        <f>SUM(J6:J14)</f>
        <v>5570</v>
      </c>
      <c r="K15" s="18">
        <f>SUM(K6:K14)</f>
        <v>12820</v>
      </c>
      <c r="L15" s="18">
        <f>SUM(L6:L14)</f>
        <v>13070</v>
      </c>
    </row>
    <row r="16" spans="3:6" ht="14.25">
      <c r="C16" s="20">
        <f>C15-I15</f>
        <v>0</v>
      </c>
      <c r="D16" s="20">
        <f>D15-J15</f>
        <v>0</v>
      </c>
      <c r="E16" s="20">
        <f>E15-K15</f>
        <v>0</v>
      </c>
      <c r="F16" s="20">
        <f>F15-L15</f>
        <v>0</v>
      </c>
    </row>
    <row r="17" spans="3:8" ht="14.25">
      <c r="C17" s="35" t="s">
        <v>69</v>
      </c>
      <c r="D17" s="35"/>
      <c r="E17" s="35"/>
      <c r="F17" s="35"/>
      <c r="G17" s="35"/>
      <c r="H17" s="35"/>
    </row>
    <row r="19" spans="3:8" ht="14.25">
      <c r="C19" s="36"/>
      <c r="D19" s="36"/>
      <c r="E19" s="36"/>
      <c r="F19" s="36"/>
      <c r="G19" s="36"/>
      <c r="H19" s="36"/>
    </row>
  </sheetData>
  <sheetProtection/>
  <mergeCells count="9">
    <mergeCell ref="C17:H17"/>
    <mergeCell ref="C19:H19"/>
    <mergeCell ref="A1:L1"/>
    <mergeCell ref="A2:L2"/>
    <mergeCell ref="A3:A4"/>
    <mergeCell ref="B3:B4"/>
    <mergeCell ref="C3:F3"/>
    <mergeCell ref="G3:H4"/>
    <mergeCell ref="I3:L3"/>
  </mergeCells>
  <printOptions horizontalCentered="1"/>
  <pageMargins left="0.15748031496062992" right="0.15748031496062992" top="0.35433070866141736" bottom="0.7480314960629921" header="0.15748031496062992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tabSelected="1" view="pageBreakPreview" zoomScale="80" zoomScaleNormal="80" zoomScaleSheetLayoutView="80" zoomScalePageLayoutView="0" workbookViewId="0" topLeftCell="H1">
      <selection activeCell="AL20" sqref="AL20"/>
    </sheetView>
  </sheetViews>
  <sheetFormatPr defaultColWidth="8.796875" defaultRowHeight="14.25"/>
  <cols>
    <col min="1" max="1" width="3.5" style="0" bestFit="1" customWidth="1"/>
    <col min="2" max="2" width="21.09765625" style="0" customWidth="1"/>
    <col min="3" max="3" width="8.59765625" style="0" customWidth="1"/>
    <col min="4" max="6" width="7.19921875" style="0" hidden="1" customWidth="1"/>
    <col min="7" max="7" width="7.19921875" style="0" customWidth="1"/>
    <col min="9" max="9" width="8.59765625" style="0" customWidth="1"/>
    <col min="10" max="13" width="7.19921875" style="0" customWidth="1"/>
    <col min="14" max="14" width="7.19921875" style="0" hidden="1" customWidth="1"/>
    <col min="15" max="16" width="7.19921875" style="0" customWidth="1"/>
    <col min="17" max="17" width="7.19921875" style="0" hidden="1" customWidth="1"/>
    <col min="18" max="18" width="9.3984375" style="0" customWidth="1"/>
    <col min="19" max="19" width="7.19921875" style="0" customWidth="1"/>
    <col min="20" max="20" width="9.09765625" style="0" customWidth="1"/>
    <col min="21" max="21" width="0.40625" style="0" customWidth="1"/>
    <col min="22" max="22" width="6.5" style="0" customWidth="1"/>
    <col min="23" max="23" width="6.19921875" style="0" customWidth="1"/>
    <col min="24" max="24" width="7.19921875" style="0" hidden="1" customWidth="1"/>
    <col min="25" max="25" width="7.19921875" style="0" customWidth="1"/>
    <col min="26" max="26" width="6.19921875" style="0" customWidth="1"/>
    <col min="27" max="27" width="7.19921875" style="0" hidden="1" customWidth="1"/>
    <col min="28" max="28" width="6.8984375" style="0" customWidth="1"/>
    <col min="29" max="29" width="6.69921875" style="0" customWidth="1"/>
    <col min="30" max="30" width="7.19921875" style="0" hidden="1" customWidth="1"/>
    <col min="31" max="31" width="6.19921875" style="0" customWidth="1"/>
    <col min="32" max="32" width="8" style="0" customWidth="1"/>
    <col min="33" max="33" width="7.19921875" style="0" hidden="1" customWidth="1"/>
    <col min="34" max="34" width="10.09765625" style="0" customWidth="1"/>
  </cols>
  <sheetData>
    <row r="1" spans="1:35" ht="14.25">
      <c r="A1" s="52" t="s">
        <v>121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3" spans="1:35" ht="113.25" customHeight="1">
      <c r="A3" s="1" t="s">
        <v>46</v>
      </c>
      <c r="B3" s="1"/>
      <c r="C3" s="14" t="s">
        <v>35</v>
      </c>
      <c r="D3" s="14" t="s">
        <v>37</v>
      </c>
      <c r="E3" s="14" t="s">
        <v>38</v>
      </c>
      <c r="F3" s="14" t="s">
        <v>39</v>
      </c>
      <c r="G3" s="14"/>
      <c r="H3" s="14" t="s">
        <v>103</v>
      </c>
      <c r="I3" s="14" t="s">
        <v>104</v>
      </c>
      <c r="J3" s="14" t="s">
        <v>105</v>
      </c>
      <c r="K3" s="14" t="s">
        <v>101</v>
      </c>
      <c r="L3" s="14" t="s">
        <v>42</v>
      </c>
      <c r="M3" s="14" t="s">
        <v>96</v>
      </c>
      <c r="N3" s="14" t="s">
        <v>44</v>
      </c>
      <c r="O3" s="14" t="s">
        <v>106</v>
      </c>
      <c r="P3" s="14" t="s">
        <v>107</v>
      </c>
      <c r="Q3" s="14"/>
      <c r="R3" s="14" t="s">
        <v>108</v>
      </c>
      <c r="S3" s="14" t="s">
        <v>109</v>
      </c>
      <c r="T3" s="14" t="s">
        <v>110</v>
      </c>
      <c r="U3" s="14" t="s">
        <v>66</v>
      </c>
      <c r="V3" s="14"/>
      <c r="W3" s="14" t="s">
        <v>40</v>
      </c>
      <c r="X3" s="14" t="s">
        <v>43</v>
      </c>
      <c r="Y3" s="14"/>
      <c r="Z3" s="14" t="s">
        <v>111</v>
      </c>
      <c r="AA3" s="14"/>
      <c r="AB3" s="14" t="s">
        <v>112</v>
      </c>
      <c r="AC3" s="14" t="s">
        <v>113</v>
      </c>
      <c r="AD3" s="14" t="s">
        <v>114</v>
      </c>
      <c r="AE3" s="14" t="s">
        <v>87</v>
      </c>
      <c r="AF3" s="14" t="s">
        <v>45</v>
      </c>
      <c r="AG3" s="14" t="s">
        <v>102</v>
      </c>
      <c r="AH3" s="14" t="s">
        <v>61</v>
      </c>
      <c r="AI3" s="14" t="s">
        <v>58</v>
      </c>
    </row>
    <row r="4" spans="1:35" ht="16.5" customHeight="1">
      <c r="A4" s="1"/>
      <c r="B4" s="1" t="s">
        <v>47</v>
      </c>
      <c r="C4" s="1">
        <v>4111</v>
      </c>
      <c r="D4" s="1">
        <v>4131</v>
      </c>
      <c r="E4" s="1">
        <v>4112</v>
      </c>
      <c r="F4" s="1">
        <v>4211</v>
      </c>
      <c r="G4" s="1">
        <v>4112</v>
      </c>
      <c r="H4" s="1">
        <v>4212</v>
      </c>
      <c r="I4" s="1">
        <v>4213</v>
      </c>
      <c r="J4" s="1">
        <v>4214</v>
      </c>
      <c r="K4" s="1">
        <v>4215</v>
      </c>
      <c r="L4" s="1">
        <v>4221</v>
      </c>
      <c r="M4" s="1">
        <v>4237</v>
      </c>
      <c r="N4" s="1">
        <v>4231</v>
      </c>
      <c r="O4" s="1">
        <v>4232</v>
      </c>
      <c r="P4" s="1">
        <v>4234</v>
      </c>
      <c r="Q4" s="1">
        <v>4235</v>
      </c>
      <c r="R4" s="1">
        <v>4239</v>
      </c>
      <c r="S4" s="1">
        <v>4241</v>
      </c>
      <c r="T4" s="1">
        <v>4251</v>
      </c>
      <c r="U4" s="1">
        <v>4252</v>
      </c>
      <c r="V4" s="1">
        <v>4252</v>
      </c>
      <c r="W4" s="1">
        <v>4261</v>
      </c>
      <c r="X4" s="1">
        <v>4264</v>
      </c>
      <c r="Y4" s="1">
        <v>4264</v>
      </c>
      <c r="Z4" s="1">
        <v>4267</v>
      </c>
      <c r="AA4" s="1">
        <v>4639</v>
      </c>
      <c r="AB4" s="1">
        <v>4269</v>
      </c>
      <c r="AC4" s="1">
        <v>4729</v>
      </c>
      <c r="AD4" s="1">
        <v>4822</v>
      </c>
      <c r="AE4" s="1">
        <v>4823</v>
      </c>
      <c r="AF4" s="1">
        <v>4891</v>
      </c>
      <c r="AG4" s="1">
        <v>4819</v>
      </c>
      <c r="AH4" s="1"/>
      <c r="AI4" s="1"/>
    </row>
    <row r="5" spans="1:35" ht="16.5" customHeight="1">
      <c r="A5" s="1">
        <v>1</v>
      </c>
      <c r="B5" s="1" t="s">
        <v>49</v>
      </c>
      <c r="C5" s="23">
        <v>69700</v>
      </c>
      <c r="D5" s="23">
        <v>0</v>
      </c>
      <c r="E5" s="23">
        <v>0</v>
      </c>
      <c r="F5" s="23">
        <v>0</v>
      </c>
      <c r="G5" s="23">
        <v>500</v>
      </c>
      <c r="H5" s="23">
        <v>5000</v>
      </c>
      <c r="I5" s="23">
        <v>100</v>
      </c>
      <c r="J5" s="23">
        <v>700</v>
      </c>
      <c r="K5" s="23">
        <v>150</v>
      </c>
      <c r="L5" s="23">
        <v>400</v>
      </c>
      <c r="M5" s="23">
        <v>500</v>
      </c>
      <c r="N5" s="23">
        <v>0</v>
      </c>
      <c r="O5" s="23">
        <v>400</v>
      </c>
      <c r="P5" s="23">
        <v>200</v>
      </c>
      <c r="Q5" s="23">
        <v>0</v>
      </c>
      <c r="R5" s="23">
        <v>100</v>
      </c>
      <c r="S5" s="23">
        <v>0</v>
      </c>
      <c r="T5" s="23">
        <v>400</v>
      </c>
      <c r="U5" s="23">
        <v>0</v>
      </c>
      <c r="V5" s="23">
        <v>300</v>
      </c>
      <c r="W5" s="23">
        <v>800</v>
      </c>
      <c r="X5" s="23">
        <v>0</v>
      </c>
      <c r="Y5" s="23">
        <v>1900</v>
      </c>
      <c r="Z5" s="23">
        <v>200</v>
      </c>
      <c r="AA5" s="23">
        <v>0</v>
      </c>
      <c r="AB5" s="23">
        <v>500</v>
      </c>
      <c r="AC5" s="23">
        <v>0</v>
      </c>
      <c r="AD5" s="23">
        <v>0</v>
      </c>
      <c r="AE5" s="23">
        <v>0</v>
      </c>
      <c r="AF5" s="16"/>
      <c r="AG5" s="16">
        <v>0</v>
      </c>
      <c r="AH5" s="16">
        <f aca="true" t="shared" si="0" ref="AH5:AH31">SUM(C5:AG5)</f>
        <v>81850</v>
      </c>
      <c r="AI5" s="16">
        <v>1000</v>
      </c>
    </row>
    <row r="6" spans="1:35" ht="16.5" customHeight="1">
      <c r="A6" s="1">
        <v>2</v>
      </c>
      <c r="B6" s="1" t="s">
        <v>115</v>
      </c>
      <c r="C6" s="16"/>
      <c r="D6" s="16"/>
      <c r="E6" s="16"/>
      <c r="F6" s="16"/>
      <c r="G6" s="16"/>
      <c r="H6" s="16"/>
      <c r="I6" s="16">
        <v>0</v>
      </c>
      <c r="J6" s="16"/>
      <c r="K6" s="16"/>
      <c r="L6" s="16"/>
      <c r="M6" s="16"/>
      <c r="N6" s="16"/>
      <c r="O6" s="16"/>
      <c r="P6" s="16"/>
      <c r="Q6" s="16"/>
      <c r="R6" s="16">
        <v>6000</v>
      </c>
      <c r="S6" s="22">
        <v>1000</v>
      </c>
      <c r="T6" s="16"/>
      <c r="U6" s="16"/>
      <c r="V6" s="16"/>
      <c r="W6" s="16"/>
      <c r="X6" s="16"/>
      <c r="Y6" s="16"/>
      <c r="Z6" s="16">
        <v>0</v>
      </c>
      <c r="AA6" s="16"/>
      <c r="AB6" s="16"/>
      <c r="AC6" s="16"/>
      <c r="AD6" s="16"/>
      <c r="AE6" s="16">
        <v>300</v>
      </c>
      <c r="AF6" s="16"/>
      <c r="AG6" s="16">
        <v>0</v>
      </c>
      <c r="AH6" s="16">
        <f t="shared" si="0"/>
        <v>7300</v>
      </c>
      <c r="AI6" s="16">
        <f>8670</f>
        <v>8670</v>
      </c>
    </row>
    <row r="7" spans="1:35" ht="16.5" customHeight="1">
      <c r="A7" s="1">
        <v>3</v>
      </c>
      <c r="B7" s="1" t="s">
        <v>117</v>
      </c>
      <c r="C7" s="16">
        <v>21021.1</v>
      </c>
      <c r="D7" s="16"/>
      <c r="E7" s="16"/>
      <c r="F7" s="16"/>
      <c r="G7" s="16"/>
      <c r="H7" s="16"/>
      <c r="I7" s="16"/>
      <c r="J7" s="16">
        <v>60</v>
      </c>
      <c r="K7" s="16"/>
      <c r="L7" s="16"/>
      <c r="M7" s="16"/>
      <c r="N7" s="16"/>
      <c r="O7" s="16"/>
      <c r="P7" s="16">
        <v>70</v>
      </c>
      <c r="Q7" s="16"/>
      <c r="R7" s="16"/>
      <c r="S7" s="16"/>
      <c r="T7" s="16"/>
      <c r="U7" s="16"/>
      <c r="V7" s="16">
        <v>20</v>
      </c>
      <c r="W7" s="16">
        <v>100</v>
      </c>
      <c r="X7" s="16"/>
      <c r="Y7" s="16"/>
      <c r="Z7" s="16"/>
      <c r="AA7" s="16"/>
      <c r="AB7" s="16"/>
      <c r="AC7" s="16">
        <v>0</v>
      </c>
      <c r="AD7" s="16"/>
      <c r="AE7" s="16"/>
      <c r="AF7" s="16"/>
      <c r="AG7" s="16"/>
      <c r="AH7" s="16">
        <f t="shared" si="0"/>
        <v>21271.1</v>
      </c>
      <c r="AI7" s="16"/>
    </row>
    <row r="8" spans="1:35" ht="16.5" customHeight="1">
      <c r="A8" s="1">
        <v>4</v>
      </c>
      <c r="B8" s="1" t="s">
        <v>50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>
        <v>49830.5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>
        <f t="shared" si="0"/>
        <v>49830.5</v>
      </c>
      <c r="AI8" s="16"/>
    </row>
    <row r="9" spans="1:35" ht="16.5" customHeight="1">
      <c r="A9" s="1">
        <v>5</v>
      </c>
      <c r="B9" s="1" t="s">
        <v>53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61546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>
        <f t="shared" si="0"/>
        <v>61546</v>
      </c>
      <c r="AI9" s="16">
        <v>0</v>
      </c>
    </row>
    <row r="10" spans="1:35" ht="16.5" customHeight="1">
      <c r="A10" s="1"/>
      <c r="B10" s="1" t="s">
        <v>118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52085.4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>
        <f t="shared" si="0"/>
        <v>52085.4</v>
      </c>
      <c r="AI10" s="16"/>
    </row>
    <row r="11" spans="1:35" ht="16.5" customHeight="1">
      <c r="A11" s="1"/>
      <c r="B11" s="1" t="s">
        <v>51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v>31077.8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>
        <f t="shared" si="0"/>
        <v>31077.8</v>
      </c>
      <c r="AI11" s="16"/>
    </row>
    <row r="12" spans="1:35" ht="16.5" customHeight="1">
      <c r="A12" s="1">
        <v>6</v>
      </c>
      <c r="B12" s="1" t="s">
        <v>97</v>
      </c>
      <c r="C12" s="16"/>
      <c r="D12" s="16"/>
      <c r="E12" s="16"/>
      <c r="F12" s="16"/>
      <c r="G12" s="16"/>
      <c r="H12" s="16"/>
      <c r="I12" s="16">
        <v>11000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f t="shared" si="0"/>
        <v>11000</v>
      </c>
      <c r="AI12" s="16"/>
    </row>
    <row r="13" spans="1:35" ht="16.5" customHeight="1">
      <c r="A13" s="1">
        <v>7</v>
      </c>
      <c r="B13" s="1" t="s">
        <v>119</v>
      </c>
      <c r="C13" s="16">
        <v>3213.6</v>
      </c>
      <c r="D13" s="16"/>
      <c r="E13" s="16"/>
      <c r="F13" s="16"/>
      <c r="G13" s="16"/>
      <c r="H13" s="16">
        <v>64</v>
      </c>
      <c r="I13" s="16">
        <v>115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>
        <v>30</v>
      </c>
      <c r="W13" s="16">
        <v>90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>
        <f t="shared" si="0"/>
        <v>3512.6</v>
      </c>
      <c r="AI13" s="16">
        <v>0</v>
      </c>
    </row>
    <row r="14" spans="1:35" ht="16.5" customHeight="1">
      <c r="A14" s="1">
        <v>8</v>
      </c>
      <c r="B14" s="1" t="s">
        <v>120</v>
      </c>
      <c r="C14" s="16">
        <v>0</v>
      </c>
      <c r="D14" s="16">
        <v>0</v>
      </c>
      <c r="E14" s="16"/>
      <c r="F14" s="16"/>
      <c r="G14" s="16"/>
      <c r="H14" s="16">
        <v>5000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>
        <v>200</v>
      </c>
      <c r="AC14" s="16"/>
      <c r="AD14" s="16"/>
      <c r="AE14" s="16"/>
      <c r="AF14" s="16"/>
      <c r="AG14" s="16"/>
      <c r="AH14" s="16">
        <f t="shared" si="0"/>
        <v>5200</v>
      </c>
      <c r="AI14" s="16">
        <v>0</v>
      </c>
    </row>
    <row r="15" spans="1:35" ht="16.5" customHeight="1">
      <c r="A15" s="1">
        <v>9</v>
      </c>
      <c r="B15" s="1" t="s">
        <v>65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>
        <v>600</v>
      </c>
      <c r="AD15" s="16"/>
      <c r="AE15" s="16"/>
      <c r="AF15" s="16"/>
      <c r="AG15" s="16"/>
      <c r="AH15" s="16">
        <f t="shared" si="0"/>
        <v>600</v>
      </c>
      <c r="AI15" s="16"/>
    </row>
    <row r="16" spans="1:35" ht="16.5" customHeight="1">
      <c r="A16" s="1">
        <v>10</v>
      </c>
      <c r="B16" s="1" t="s">
        <v>56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>
        <f>26268.5-500</f>
        <v>25768.5</v>
      </c>
      <c r="AG16" s="16"/>
      <c r="AH16" s="16">
        <f t="shared" si="0"/>
        <v>25768.5</v>
      </c>
      <c r="AI16" s="16"/>
    </row>
    <row r="17" spans="1:35" ht="16.5" customHeight="1">
      <c r="A17" s="1">
        <v>11</v>
      </c>
      <c r="B17" s="1" t="s">
        <v>122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v>3000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>
        <f t="shared" si="0"/>
        <v>3000</v>
      </c>
      <c r="AI17" s="16">
        <v>0</v>
      </c>
    </row>
    <row r="18" spans="1:35" ht="16.5" customHeight="1">
      <c r="A18" s="1">
        <v>12</v>
      </c>
      <c r="B18" s="1" t="s">
        <v>134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>
        <v>34428</v>
      </c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>
        <f t="shared" si="0"/>
        <v>34428</v>
      </c>
      <c r="AI18" s="16"/>
    </row>
    <row r="19" spans="1:35" ht="16.5" customHeight="1">
      <c r="A19" s="1"/>
      <c r="B19" s="1" t="s">
        <v>57</v>
      </c>
      <c r="C19" s="16">
        <f>SUM(C5:C17)</f>
        <v>93934.70000000001</v>
      </c>
      <c r="D19" s="16">
        <f aca="true" t="shared" si="1" ref="D19:AG19">SUM(D5:D17)</f>
        <v>0</v>
      </c>
      <c r="E19" s="16">
        <f t="shared" si="1"/>
        <v>0</v>
      </c>
      <c r="F19" s="16">
        <f t="shared" si="1"/>
        <v>0</v>
      </c>
      <c r="G19" s="16">
        <f t="shared" si="1"/>
        <v>500</v>
      </c>
      <c r="H19" s="16">
        <f t="shared" si="1"/>
        <v>10064</v>
      </c>
      <c r="I19" s="16">
        <f t="shared" si="1"/>
        <v>11215</v>
      </c>
      <c r="J19" s="16">
        <f t="shared" si="1"/>
        <v>760</v>
      </c>
      <c r="K19" s="16">
        <f t="shared" si="1"/>
        <v>150</v>
      </c>
      <c r="L19" s="16">
        <f t="shared" si="1"/>
        <v>400</v>
      </c>
      <c r="M19" s="16">
        <f t="shared" si="1"/>
        <v>500</v>
      </c>
      <c r="N19" s="16">
        <f t="shared" si="1"/>
        <v>0</v>
      </c>
      <c r="O19" s="16">
        <f t="shared" si="1"/>
        <v>400</v>
      </c>
      <c r="P19" s="16">
        <f t="shared" si="1"/>
        <v>270</v>
      </c>
      <c r="Q19" s="16">
        <f t="shared" si="1"/>
        <v>0</v>
      </c>
      <c r="R19" s="16">
        <f t="shared" si="1"/>
        <v>203639.69999999998</v>
      </c>
      <c r="S19" s="16">
        <f t="shared" si="1"/>
        <v>1000</v>
      </c>
      <c r="T19" s="16">
        <f>SUM(T5:T18)</f>
        <v>34828</v>
      </c>
      <c r="U19" s="16">
        <f t="shared" si="1"/>
        <v>0</v>
      </c>
      <c r="V19" s="16">
        <f t="shared" si="1"/>
        <v>350</v>
      </c>
      <c r="W19" s="16">
        <f t="shared" si="1"/>
        <v>990</v>
      </c>
      <c r="X19" s="16">
        <f t="shared" si="1"/>
        <v>0</v>
      </c>
      <c r="Y19" s="16">
        <f t="shared" si="1"/>
        <v>1900</v>
      </c>
      <c r="Z19" s="16">
        <f t="shared" si="1"/>
        <v>200</v>
      </c>
      <c r="AA19" s="16">
        <f t="shared" si="1"/>
        <v>0</v>
      </c>
      <c r="AB19" s="16">
        <f t="shared" si="1"/>
        <v>700</v>
      </c>
      <c r="AC19" s="16">
        <f t="shared" si="1"/>
        <v>600</v>
      </c>
      <c r="AD19" s="16">
        <f t="shared" si="1"/>
        <v>0</v>
      </c>
      <c r="AE19" s="16">
        <f t="shared" si="1"/>
        <v>300</v>
      </c>
      <c r="AF19" s="16">
        <f t="shared" si="1"/>
        <v>25768.5</v>
      </c>
      <c r="AG19" s="16">
        <f t="shared" si="1"/>
        <v>0</v>
      </c>
      <c r="AH19" s="16">
        <f t="shared" si="0"/>
        <v>388469.9</v>
      </c>
      <c r="AI19" s="16">
        <f>SUM(AI5:AI17)</f>
        <v>9670</v>
      </c>
    </row>
    <row r="20" spans="1:35" ht="16.5" customHeight="1">
      <c r="A20" s="1">
        <v>13</v>
      </c>
      <c r="B20" s="1" t="s">
        <v>58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>
        <f t="shared" si="0"/>
        <v>0</v>
      </c>
      <c r="AI20" s="16"/>
    </row>
    <row r="21" spans="1:35" ht="16.5" customHeight="1">
      <c r="A21" s="1"/>
      <c r="B21" s="1" t="s">
        <v>48</v>
      </c>
      <c r="C21" s="16"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>
        <f t="shared" si="0"/>
        <v>0</v>
      </c>
      <c r="AI21" s="16"/>
    </row>
    <row r="22" spans="1:35" ht="16.5" customHeight="1">
      <c r="A22" s="1">
        <v>1</v>
      </c>
      <c r="B22" s="1" t="s">
        <v>49</v>
      </c>
      <c r="C22" s="16">
        <v>1700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f>2250+350</f>
        <v>2600</v>
      </c>
      <c r="S22" s="16">
        <v>400</v>
      </c>
      <c r="T22" s="16"/>
      <c r="U22" s="16"/>
      <c r="V22" s="16"/>
      <c r="W22" s="16"/>
      <c r="X22" s="16"/>
      <c r="Y22" s="16">
        <v>461</v>
      </c>
      <c r="Z22" s="16"/>
      <c r="AA22" s="16"/>
      <c r="AB22" s="16">
        <v>930</v>
      </c>
      <c r="AC22" s="16"/>
      <c r="AD22" s="16"/>
      <c r="AE22" s="16"/>
      <c r="AF22" s="16"/>
      <c r="AG22" s="16"/>
      <c r="AH22" s="16">
        <f t="shared" si="0"/>
        <v>6091</v>
      </c>
      <c r="AI22" s="16">
        <v>3400</v>
      </c>
    </row>
    <row r="23" spans="1:35" ht="16.5" customHeight="1">
      <c r="A23" s="1">
        <v>2</v>
      </c>
      <c r="B23" s="1" t="s">
        <v>50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>
        <v>3500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>
        <f t="shared" si="0"/>
        <v>3500</v>
      </c>
      <c r="AI23" s="16"/>
    </row>
    <row r="24" spans="1:35" ht="16.5" customHeight="1">
      <c r="A24" s="1">
        <v>3</v>
      </c>
      <c r="B24" s="1" t="s">
        <v>51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640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>
        <f t="shared" si="0"/>
        <v>640</v>
      </c>
      <c r="AI24" s="16"/>
    </row>
    <row r="25" spans="1:35" ht="16.5" customHeight="1">
      <c r="A25" s="1">
        <v>4</v>
      </c>
      <c r="B25" s="1" t="s">
        <v>97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3500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>
        <f t="shared" si="0"/>
        <v>3500</v>
      </c>
      <c r="AI25" s="16"/>
    </row>
    <row r="26" spans="1:35" ht="16.5" customHeight="1">
      <c r="A26" s="1">
        <v>5</v>
      </c>
      <c r="B26" s="1" t="s">
        <v>52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>
        <f t="shared" si="0"/>
        <v>0</v>
      </c>
      <c r="AI26" s="16"/>
    </row>
    <row r="27" spans="1:35" ht="16.5" customHeight="1">
      <c r="A27" s="1">
        <v>6</v>
      </c>
      <c r="B27" s="1" t="s">
        <v>53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>
        <f t="shared" si="0"/>
        <v>0</v>
      </c>
      <c r="AI27" s="16"/>
    </row>
    <row r="28" spans="1:35" ht="16.5" customHeight="1">
      <c r="A28" s="1">
        <v>7</v>
      </c>
      <c r="B28" s="1" t="s">
        <v>54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>
        <f t="shared" si="0"/>
        <v>0</v>
      </c>
      <c r="AI28" s="16"/>
    </row>
    <row r="29" spans="1:35" ht="16.5" customHeight="1">
      <c r="A29" s="1">
        <v>8</v>
      </c>
      <c r="B29" s="1" t="s">
        <v>55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>
        <f t="shared" si="0"/>
        <v>0</v>
      </c>
      <c r="AI29" s="16"/>
    </row>
    <row r="30" spans="1:35" ht="16.5" customHeight="1">
      <c r="A30" s="1">
        <v>9</v>
      </c>
      <c r="B30" s="1" t="s">
        <v>41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>
        <f t="shared" si="0"/>
        <v>0</v>
      </c>
      <c r="AI30" s="16"/>
    </row>
    <row r="31" spans="1:35" ht="16.5" customHeight="1">
      <c r="A31" s="50" t="s">
        <v>59</v>
      </c>
      <c r="B31" s="51"/>
      <c r="C31" s="16">
        <f>SUM(C21:C30)</f>
        <v>1700</v>
      </c>
      <c r="D31" s="16">
        <f aca="true" t="shared" si="2" ref="D31:AG31">SUM(D21:D30)</f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  <c r="H31" s="16">
        <f t="shared" si="2"/>
        <v>0</v>
      </c>
      <c r="I31" s="16">
        <f t="shared" si="2"/>
        <v>0</v>
      </c>
      <c r="J31" s="16">
        <f t="shared" si="2"/>
        <v>0</v>
      </c>
      <c r="K31" s="16">
        <f t="shared" si="2"/>
        <v>0</v>
      </c>
      <c r="L31" s="16">
        <f t="shared" si="2"/>
        <v>0</v>
      </c>
      <c r="M31" s="16">
        <f t="shared" si="2"/>
        <v>0</v>
      </c>
      <c r="N31" s="16">
        <f t="shared" si="2"/>
        <v>0</v>
      </c>
      <c r="O31" s="16">
        <f t="shared" si="2"/>
        <v>0</v>
      </c>
      <c r="P31" s="16">
        <f t="shared" si="2"/>
        <v>0</v>
      </c>
      <c r="Q31" s="16">
        <f t="shared" si="2"/>
        <v>0</v>
      </c>
      <c r="R31" s="16">
        <f t="shared" si="2"/>
        <v>10240</v>
      </c>
      <c r="S31" s="16">
        <f t="shared" si="2"/>
        <v>400</v>
      </c>
      <c r="T31" s="16">
        <f t="shared" si="2"/>
        <v>0</v>
      </c>
      <c r="U31" s="16">
        <f t="shared" si="2"/>
        <v>0</v>
      </c>
      <c r="V31" s="16">
        <f t="shared" si="2"/>
        <v>0</v>
      </c>
      <c r="W31" s="16">
        <f t="shared" si="2"/>
        <v>0</v>
      </c>
      <c r="X31" s="16">
        <f t="shared" si="2"/>
        <v>0</v>
      </c>
      <c r="Y31" s="16">
        <f t="shared" si="2"/>
        <v>461</v>
      </c>
      <c r="Z31" s="16">
        <f t="shared" si="2"/>
        <v>0</v>
      </c>
      <c r="AA31" s="16">
        <f t="shared" si="2"/>
        <v>0</v>
      </c>
      <c r="AB31" s="16">
        <f t="shared" si="2"/>
        <v>930</v>
      </c>
      <c r="AC31" s="16">
        <f t="shared" si="2"/>
        <v>0</v>
      </c>
      <c r="AD31" s="16">
        <f t="shared" si="2"/>
        <v>0</v>
      </c>
      <c r="AE31" s="16">
        <f t="shared" si="2"/>
        <v>0</v>
      </c>
      <c r="AF31" s="16">
        <f t="shared" si="2"/>
        <v>0</v>
      </c>
      <c r="AG31" s="16">
        <f t="shared" si="2"/>
        <v>0</v>
      </c>
      <c r="AH31" s="16">
        <f t="shared" si="0"/>
        <v>13731</v>
      </c>
      <c r="AI31" s="16">
        <f>SUM(AI22:AI30)</f>
        <v>3400</v>
      </c>
    </row>
    <row r="32" spans="1:35" ht="16.5" customHeight="1">
      <c r="A32" s="50" t="s">
        <v>60</v>
      </c>
      <c r="B32" s="51"/>
      <c r="C32" s="16">
        <f>C19+C31</f>
        <v>95634.70000000001</v>
      </c>
      <c r="D32" s="16">
        <f aca="true" t="shared" si="3" ref="D32:AG32">D19+D31</f>
        <v>0</v>
      </c>
      <c r="E32" s="16">
        <f t="shared" si="3"/>
        <v>0</v>
      </c>
      <c r="F32" s="16">
        <f t="shared" si="3"/>
        <v>0</v>
      </c>
      <c r="G32" s="16">
        <f t="shared" si="3"/>
        <v>500</v>
      </c>
      <c r="H32" s="16">
        <f t="shared" si="3"/>
        <v>10064</v>
      </c>
      <c r="I32" s="16">
        <f t="shared" si="3"/>
        <v>11215</v>
      </c>
      <c r="J32" s="16">
        <f t="shared" si="3"/>
        <v>760</v>
      </c>
      <c r="K32" s="16">
        <f t="shared" si="3"/>
        <v>150</v>
      </c>
      <c r="L32" s="16">
        <f t="shared" si="3"/>
        <v>400</v>
      </c>
      <c r="M32" s="16">
        <f t="shared" si="3"/>
        <v>500</v>
      </c>
      <c r="N32" s="16">
        <f t="shared" si="3"/>
        <v>0</v>
      </c>
      <c r="O32" s="16">
        <f t="shared" si="3"/>
        <v>400</v>
      </c>
      <c r="P32" s="16">
        <f t="shared" si="3"/>
        <v>270</v>
      </c>
      <c r="Q32" s="16">
        <f t="shared" si="3"/>
        <v>0</v>
      </c>
      <c r="R32" s="16">
        <f t="shared" si="3"/>
        <v>213879.69999999998</v>
      </c>
      <c r="S32" s="16">
        <f t="shared" si="3"/>
        <v>1400</v>
      </c>
      <c r="T32" s="16">
        <f t="shared" si="3"/>
        <v>34828</v>
      </c>
      <c r="U32" s="16">
        <f t="shared" si="3"/>
        <v>0</v>
      </c>
      <c r="V32" s="16">
        <f t="shared" si="3"/>
        <v>350</v>
      </c>
      <c r="W32" s="16">
        <f t="shared" si="3"/>
        <v>990</v>
      </c>
      <c r="X32" s="16">
        <f t="shared" si="3"/>
        <v>0</v>
      </c>
      <c r="Y32" s="16">
        <f t="shared" si="3"/>
        <v>2361</v>
      </c>
      <c r="Z32" s="16">
        <f t="shared" si="3"/>
        <v>200</v>
      </c>
      <c r="AA32" s="16">
        <f t="shared" si="3"/>
        <v>0</v>
      </c>
      <c r="AB32" s="16">
        <f t="shared" si="3"/>
        <v>1630</v>
      </c>
      <c r="AC32" s="16">
        <f t="shared" si="3"/>
        <v>600</v>
      </c>
      <c r="AD32" s="16">
        <f t="shared" si="3"/>
        <v>0</v>
      </c>
      <c r="AE32" s="16">
        <f t="shared" si="3"/>
        <v>300</v>
      </c>
      <c r="AF32" s="16">
        <f t="shared" si="3"/>
        <v>25768.5</v>
      </c>
      <c r="AG32" s="16">
        <f t="shared" si="3"/>
        <v>0</v>
      </c>
      <c r="AH32" s="16">
        <f>AH19+AH31</f>
        <v>402200.9</v>
      </c>
      <c r="AI32" s="16">
        <f>AI19+AI31</f>
        <v>13070</v>
      </c>
    </row>
    <row r="33" ht="16.5" customHeight="1">
      <c r="AH33" s="20"/>
    </row>
    <row r="34" spans="3:34" ht="14.25">
      <c r="C34" t="s">
        <v>62</v>
      </c>
      <c r="R34" t="s">
        <v>63</v>
      </c>
      <c r="AH34" s="20"/>
    </row>
  </sheetData>
  <sheetProtection/>
  <mergeCells count="3">
    <mergeCell ref="A31:B31"/>
    <mergeCell ref="A32:B32"/>
    <mergeCell ref="A1:AI1"/>
  </mergeCells>
  <printOptions/>
  <pageMargins left="0.17" right="0.17" top="0.28" bottom="0.19" header="0.17" footer="0.16"/>
  <pageSetup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Vardenis 01</dc:creator>
  <cp:keywords/>
  <dc:description/>
  <cp:lastModifiedBy>User</cp:lastModifiedBy>
  <cp:lastPrinted>2018-01-25T10:15:24Z</cp:lastPrinted>
  <dcterms:created xsi:type="dcterms:W3CDTF">2009-02-01T09:43:38Z</dcterms:created>
  <dcterms:modified xsi:type="dcterms:W3CDTF">2018-01-25T10:25:19Z</dcterms:modified>
  <cp:category/>
  <cp:version/>
  <cp:contentType/>
  <cp:contentStatus/>
</cp:coreProperties>
</file>